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32" i="1"/>
  <c r="I32" s="1"/>
  <c r="F33"/>
  <c r="F34"/>
  <c r="F48" i="2"/>
  <c r="E48"/>
  <c r="L50"/>
  <c r="K50"/>
  <c r="J50"/>
  <c r="E68"/>
  <c r="F68"/>
  <c r="F25" i="1"/>
  <c r="F24" s="1"/>
  <c r="I28"/>
  <c r="F79"/>
  <c r="E79"/>
  <c r="E68" s="1"/>
  <c r="J81"/>
  <c r="I81"/>
  <c r="I83"/>
  <c r="J83"/>
  <c r="J84"/>
  <c r="L90" i="2"/>
  <c r="K90"/>
  <c r="F39" i="1"/>
  <c r="F45"/>
  <c r="F49"/>
  <c r="I31"/>
  <c r="G62" i="2"/>
  <c r="J32" i="1" l="1"/>
  <c r="F53"/>
  <c r="J85"/>
  <c r="K89" i="2"/>
  <c r="L89" s="1"/>
  <c r="L88" s="1"/>
  <c r="L87" s="1"/>
  <c r="K88"/>
  <c r="K87"/>
  <c r="I65" i="1"/>
  <c r="E22" i="3"/>
  <c r="H22" s="1"/>
  <c r="E78" i="2"/>
  <c r="E77" s="1"/>
  <c r="E33"/>
  <c r="E23"/>
  <c r="E19"/>
  <c r="G19"/>
  <c r="F19"/>
  <c r="K79"/>
  <c r="K78" s="1"/>
  <c r="G78"/>
  <c r="L86"/>
  <c r="L85" s="1"/>
  <c r="L84" s="1"/>
  <c r="K86"/>
  <c r="K85" s="1"/>
  <c r="K84" s="1"/>
  <c r="G85"/>
  <c r="G84" s="1"/>
  <c r="J84" s="1"/>
  <c r="F85"/>
  <c r="F84" s="1"/>
  <c r="E85"/>
  <c r="E84" s="1"/>
  <c r="F78"/>
  <c r="F77" s="1"/>
  <c r="L79"/>
  <c r="L78" s="1"/>
  <c r="L75"/>
  <c r="L74" s="1"/>
  <c r="L73" s="1"/>
  <c r="L72" s="1"/>
  <c r="K75"/>
  <c r="K74" s="1"/>
  <c r="K73" s="1"/>
  <c r="G74"/>
  <c r="G73" s="1"/>
  <c r="J73" s="1"/>
  <c r="F74"/>
  <c r="F73" s="1"/>
  <c r="F72" s="1"/>
  <c r="E74"/>
  <c r="E73" s="1"/>
  <c r="E72" s="1"/>
  <c r="L69"/>
  <c r="L68" s="1"/>
  <c r="K69"/>
  <c r="K68" s="1"/>
  <c r="G68"/>
  <c r="J68" s="1"/>
  <c r="J69"/>
  <c r="F61"/>
  <c r="F57" s="1"/>
  <c r="L66"/>
  <c r="K66"/>
  <c r="E66"/>
  <c r="F66"/>
  <c r="L65"/>
  <c r="L64" s="1"/>
  <c r="K65"/>
  <c r="K64" s="1"/>
  <c r="G64"/>
  <c r="J64" s="1"/>
  <c r="L63"/>
  <c r="L62" s="1"/>
  <c r="K63"/>
  <c r="K62" s="1"/>
  <c r="L53"/>
  <c r="L52" s="1"/>
  <c r="L51" s="1"/>
  <c r="K53"/>
  <c r="K52" s="1"/>
  <c r="G52"/>
  <c r="G51" s="1"/>
  <c r="G48" s="1"/>
  <c r="F52"/>
  <c r="F51" s="1"/>
  <c r="E52"/>
  <c r="E51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62"/>
  <c r="J63"/>
  <c r="J65"/>
  <c r="J66"/>
  <c r="J67"/>
  <c r="J75"/>
  <c r="J79"/>
  <c r="J86"/>
  <c r="J91"/>
  <c r="G77" l="1"/>
  <c r="G76" s="1"/>
  <c r="J76" s="1"/>
  <c r="I53" i="1"/>
  <c r="E76" i="2"/>
  <c r="E61"/>
  <c r="E57" s="1"/>
  <c r="F76"/>
  <c r="F16"/>
  <c r="F15" s="1"/>
  <c r="J89"/>
  <c r="J85"/>
  <c r="F68" i="1"/>
  <c r="I68" s="1"/>
  <c r="J53"/>
  <c r="I29"/>
  <c r="J74" i="2"/>
  <c r="E16"/>
  <c r="E15" s="1"/>
  <c r="J88"/>
  <c r="J87"/>
  <c r="J78"/>
  <c r="J77" s="1"/>
  <c r="G61"/>
  <c r="G57" s="1"/>
  <c r="J57" s="1"/>
  <c r="G72"/>
  <c r="J72" s="1"/>
  <c r="G16"/>
  <c r="G15" s="1"/>
  <c r="J15" s="1"/>
  <c r="J19"/>
  <c r="I79" i="1"/>
  <c r="F69"/>
  <c r="I69" s="1"/>
  <c r="J79"/>
  <c r="I49"/>
  <c r="E21" i="3"/>
  <c r="E12" s="1"/>
  <c r="H12" s="1"/>
  <c r="L61" i="2"/>
  <c r="L57" s="1"/>
  <c r="L33"/>
  <c r="J23"/>
  <c r="J52"/>
  <c r="K33"/>
  <c r="L41"/>
  <c r="L40" s="1"/>
  <c r="L39" s="1"/>
  <c r="J45"/>
  <c r="K41"/>
  <c r="K40" s="1"/>
  <c r="K39" s="1"/>
  <c r="G40"/>
  <c r="K23"/>
  <c r="I45" i="1"/>
  <c r="L23" i="2"/>
  <c r="J39" i="1"/>
  <c r="F38"/>
  <c r="F48"/>
  <c r="F43" s="1"/>
  <c r="J44"/>
  <c r="I44"/>
  <c r="J74"/>
  <c r="I74"/>
  <c r="I25"/>
  <c r="I34"/>
  <c r="E13" i="2" l="1"/>
  <c r="L76"/>
  <c r="L77"/>
  <c r="K76"/>
  <c r="K77"/>
  <c r="K61"/>
  <c r="K57" s="1"/>
  <c r="J61"/>
  <c r="J51"/>
  <c r="H21" i="3"/>
  <c r="J16" i="2"/>
  <c r="K72"/>
  <c r="F37" i="1"/>
  <c r="G39" i="2"/>
  <c r="J39" s="1"/>
  <c r="J40"/>
  <c r="E69" i="1"/>
  <c r="J69" s="1"/>
  <c r="J68"/>
  <c r="E20"/>
  <c r="I48"/>
  <c r="J48"/>
  <c r="I38"/>
  <c r="J38"/>
  <c r="I43"/>
  <c r="J43"/>
  <c r="I33"/>
  <c r="J33"/>
  <c r="J24"/>
  <c r="I24"/>
  <c r="F23"/>
  <c r="J37" l="1"/>
  <c r="F22"/>
  <c r="F20" s="1"/>
  <c r="F13" i="2"/>
  <c r="G13"/>
  <c r="I23" i="1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<sst xmlns="http://schemas.openxmlformats.org/spreadsheetml/2006/main" count="944" uniqueCount="344">
  <si>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</si>
  <si>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</si>
  <si>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</si>
  <si>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</si>
  <si>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</si>
  <si>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</si>
  <si>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</si>
  <si>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</si>
  <si>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</si>
  <si>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</si>
  <si>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</si>
  <si>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</si>
  <si>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</si>
  <si>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</si>
  <si>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</si>
  <si>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</si>
  <si>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</si>
  <si>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</si>
  <si>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</si>
  <si>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</si>
  <si>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</si>
  <si>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</si>
  <si>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</si>
  <si>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</si>
  <si>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</si>
  <si>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</si>
  <si>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</si>
  <si>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</si>
  <si>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</si>
  <si>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</si>
  <si>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</si>
  <si>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</si>
  <si>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</si>
  <si>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</si>
  <si>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</si>
  <si>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</si>
  <si>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</si>
  <si>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</si>
  <si>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</si>
  <si>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</si>
  <si>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</si>
  <si>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</si>
  <si>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</si>
  <si>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</si>
  <si>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</si>
  <si>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</si>
  <si>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</si>
  <si>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</si>
  <si>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</si>
  <si>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</si>
  <si>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</si>
  <si>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</si>
  <si>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</si>
  <si>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</si>
  <si>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</si>
  <si>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</si>
  <si>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</si>
  <si>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</si>
  <si>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</si>
  <si>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</si>
  <si>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</si>
  <si>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</si>
  <si>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</si>
  <si>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</si>
  <si>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</si>
  <si>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</si>
  <si>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</si>
  <si>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</si>
  <si>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</si>
  <si>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</si>
  <si>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</si>
  <si>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</si>
  <si>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</si>
  <si>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</si>
  <si>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</si>
  <si>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</si>
  <si>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</si>
  <si>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</si>
  <si>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</si>
  <si>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</si>
  <si>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</si>
  <si>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</si>
  <si>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</si>
  <si>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</si>
  <si>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</si>
  <si>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</si>
  <si>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</si>
  <si>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</si>
  <si>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</si>
  <si>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</si>
  <si>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</si>
  <si>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</si>
  <si>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</si>
  <si>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</si>
  <si>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</si>
  <si>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</si>
  <si>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</si>
  <si>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</si>
  <si>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</si>
  <si>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</si>
  <si>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</si>
  <si>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</si>
  <si>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</si>
  <si>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</si>
  <si>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</si>
  <si>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</si>
  <si>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</si>
  <si>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</si>
  <si>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</si>
  <si>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</si>
  <si>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</si>
  <si>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</si>
  <si>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</si>
  <si>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</si>
  <si>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</si>
  <si>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</si>
  <si>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</si>
  <si>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</si>
  <si>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</si>
  <si>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</si>
  <si>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</si>
  <si>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</si>
  <si>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</si>
  <si>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</si>
  <si>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</si>
  <si>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</si>
  <si>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</si>
  <si>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</si>
  <si>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</si>
  <si>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</si>
  <si>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</si>
  <si>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</si>
  <si>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</si>
  <si>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</si>
  <si>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</si>
  <si>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</si>
  <si>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</si>
  <si>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</si>
  <si>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</si>
  <si>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</si>
  <si>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</si>
  <si>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</si>
  <si>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</si>
  <si>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</si>
  <si>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</si>
  <si>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</si>
  <si>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</si>
  <si>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</si>
  <si>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</si>
  <si>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</si>
  <si>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</si>
  <si>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</si>
  <si>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</si>
  <si>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</si>
  <si>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</si>
  <si>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</si>
  <si>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</si>
  <si>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</si>
  <si>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</si>
  <si>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</si>
  <si>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</si>
  <si>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</si>
  <si>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</si>
  <si>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</si>
  <si>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</si>
  <si>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</si>
  <si>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</si>
  <si>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</si>
  <si>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</si>
  <si>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</si>
  <si>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</si>
  <si>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</si>
  <si>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</si>
  <si>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</si>
  <si>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</si>
  <si>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</si>
  <si>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</si>
  <si>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</si>
  <si>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</si>
  <si>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</si>
  <si>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</si>
  <si>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</si>
  <si>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</si>
  <si>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</si>
  <si>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</si>
  <si>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</si>
  <si>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</si>
  <si>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</si>
  <si>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</si>
  <si>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</si>
  <si>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</si>
  <si>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</si>
  <si>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</si>
  <si>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</si>
  <si>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</si>
  <si>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</si>
  <si>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</si>
  <si>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</si>
  <si>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</si>
  <si>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</si>
  <si>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</si>
  <si>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</si>
  <si>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</si>
  <si>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</si>
  <si>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</si>
  <si>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</si>
  <si>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</si>
  <si>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</si>
  <si>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</si>
  <si>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</si>
  <si>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</si>
  <si>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</si>
  <si>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</si>
  <si>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</si>
  <si>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</si>
  <si>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</si>
  <si>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</si>
  <si>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</si>
  <si>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</si>
  <si>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</si>
  <si>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</si>
  <si>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</si>
  <si>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</si>
  <si>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</si>
  <si>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</si>
  <si>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</si>
  <si>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</si>
  <si>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</si>
  <si>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</si>
  <si>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</si>
  <si>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</si>
  <si>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</si>
  <si>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</si>
  <si>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</si>
  <si>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</si>
  <si>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</si>
  <si>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</si>
  <si>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</si>
  <si>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</si>
  <si>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</si>
  <si>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</si>
  <si>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</si>
  <si>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</si>
  <si>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</si>
  <si>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</si>
  <si>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</si>
  <si>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</si>
  <si>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</si>
  <si>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</si>
  <si>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</si>
  <si>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</si>
  <si>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</si>
  <si>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</si>
  <si>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</si>
  <si>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</si>
  <si>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</si>
  <si>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</si>
  <si>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</si>
  <si>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</si>
  <si>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</si>
  <si>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</si>
  <si>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</si>
  <si>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</si>
  <si>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</si>
  <si>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</si>
  <si>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</si>
  <si>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</si>
  <si>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</si>
  <si>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</si>
  <si>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</si>
  <si>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</si>
  <si>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</si>
  <si>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</si>
  <si>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</si>
  <si>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</si>
  <si>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</si>
  <si>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</si>
  <si>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</si>
  <si>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</si>
  <si>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</si>
  <si>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</si>
  <si>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</si>
  <si>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</si>
  <si>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</si>
  <si>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</si>
  <si>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</si>
  <si>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</si>
  <si>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</si>
  <si>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</si>
  <si>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</si>
  <si>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</si>
  <si>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</si>
  <si>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</si>
  <si>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</si>
  <si>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</si>
  <si>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</si>
  <si>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</si>
  <si>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</si>
  <si>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</si>
  <si>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</si>
  <si>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</si>
  <si>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</si>
  <si>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</si>
  <si>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</si>
  <si>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</si>
  <si>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</si>
  <si>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</si>
  <si>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</si>
  <si>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</si>
  <si>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</si>
  <si>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</si>
  <si>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</si>
  <si>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</si>
  <si>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</si>
  <si>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</si>
  <si>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</si>
  <si>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</si>
  <si>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</si>
  <si>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</si>
  <si>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</si>
  <si>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</si>
  <si>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</si>
  <si>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</si>
  <si>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</si>
  <si>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</si>
  <si>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</si>
  <si>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</si>
  <si>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</si>
  <si>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</si>
  <si>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</si>
  <si>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</si>
  <si>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</si>
  <si>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</si>
  <si>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</si>
  <si>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</si>
  <si>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</si>
  <si>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Невыясненные поступления,зачисляемые в бюджеты сельских поселений</t>
  </si>
  <si>
    <t>951 11701050100000180</t>
  </si>
  <si>
    <t>182 10102010013000110</t>
  </si>
  <si>
    <t>на  1 октября  2020 г</t>
  </si>
  <si>
    <t>951 0406 05200S4220 244</t>
  </si>
  <si>
    <t>-10 964 100</t>
  </si>
  <si>
    <t>11 916 200</t>
  </si>
  <si>
    <t>"2"  октября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</si>
</sst>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showGridLines="0" topLeftCell="A17" workbookViewId="0">
      <selection activeCell="F33" sqref="F33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339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44105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70"/>
      <c r="B7" s="71" t="s">
        <v>262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263</v>
      </c>
      <c r="C8" s="83"/>
      <c r="D8" s="83"/>
      <c r="E8" s="83"/>
      <c r="F8" s="83"/>
      <c r="G8" s="83"/>
      <c r="H8" s="83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E22+E68</f>
        <v>10964100</v>
      </c>
      <c r="F20" s="25">
        <f>F22+F68</f>
        <v>7135849.2399999993</v>
      </c>
      <c r="G20" s="25" t="s">
        <v>38</v>
      </c>
      <c r="H20" s="25" t="s">
        <v>38</v>
      </c>
      <c r="I20" s="25">
        <f>F20</f>
        <v>7135849.2399999993</v>
      </c>
      <c r="J20" s="25">
        <f>E20-F20</f>
        <v>3828250.7600000007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E23+E32+E37+E53+E56+E60+E61</f>
        <v>3135400</v>
      </c>
      <c r="F22" s="25">
        <f>F23+F32+F37+F53+F56+F60+F61+F67</f>
        <v>1191326.54</v>
      </c>
      <c r="G22" s="25" t="s">
        <v>38</v>
      </c>
      <c r="H22" s="25" t="s">
        <v>38</v>
      </c>
      <c r="I22" s="25">
        <f>F22</f>
        <v>1191326.54</v>
      </c>
      <c r="J22" s="25">
        <f>E22-F22</f>
        <v>1944073.46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314384.06999999995</v>
      </c>
      <c r="G23" s="28" t="s">
        <v>38</v>
      </c>
      <c r="H23" s="28" t="s">
        <v>38</v>
      </c>
      <c r="I23" s="28">
        <f t="shared" ref="I23:I36" si="0">F23</f>
        <v>314384.06999999995</v>
      </c>
      <c r="J23" s="28">
        <f>E23-F23</f>
        <v>247115.93000000005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F25+F29</f>
        <v>314384.06999999995</v>
      </c>
      <c r="G24" s="28" t="s">
        <v>38</v>
      </c>
      <c r="H24" s="28" t="s">
        <v>38</v>
      </c>
      <c r="I24" s="28">
        <f t="shared" si="0"/>
        <v>314384.06999999995</v>
      </c>
      <c r="J24" s="28">
        <f>FIO-F24</f>
        <v>247115.93000000005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F26+F27+F28</f>
        <v>313552.46999999997</v>
      </c>
      <c r="G25" s="28" t="s">
        <v>38</v>
      </c>
      <c r="H25" s="28" t="s">
        <v>38</v>
      </c>
      <c r="I25" s="28">
        <f t="shared" si="0"/>
        <v>313552.46999999997</v>
      </c>
      <c r="J25" s="28">
        <f>E25-F25</f>
        <v>247947.53000000003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313497.3</v>
      </c>
      <c r="G26" s="28" t="s">
        <v>38</v>
      </c>
      <c r="H26" s="28" t="s">
        <v>38</v>
      </c>
      <c r="I26" s="28">
        <f t="shared" si="0"/>
        <v>313497.3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45.81</v>
      </c>
      <c r="G27" s="28" t="s">
        <v>38</v>
      </c>
      <c r="H27" s="28" t="s">
        <v>38</v>
      </c>
      <c r="I27" s="28">
        <f t="shared" si="0"/>
        <v>45.81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60" t="s">
        <v>338</v>
      </c>
      <c r="D28" s="61"/>
      <c r="E28" s="28" t="s">
        <v>38</v>
      </c>
      <c r="F28" s="28">
        <v>9.36</v>
      </c>
      <c r="G28" s="28" t="s">
        <v>38</v>
      </c>
      <c r="H28" s="28" t="s">
        <v>38</v>
      </c>
      <c r="I28" s="28">
        <f t="shared" ref="I28" si="1">F28</f>
        <v>9.36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60" t="s">
        <v>55</v>
      </c>
      <c r="D29" s="61"/>
      <c r="E29" s="28" t="s">
        <v>38</v>
      </c>
      <c r="F29" s="28">
        <v>831.6</v>
      </c>
      <c r="G29" s="28" t="s">
        <v>38</v>
      </c>
      <c r="H29" s="28" t="s">
        <v>38</v>
      </c>
      <c r="I29" s="28">
        <f t="shared" si="0"/>
        <v>831.6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60" t="s">
        <v>57</v>
      </c>
      <c r="D30" s="61"/>
      <c r="E30" s="28" t="s">
        <v>38</v>
      </c>
      <c r="F30" s="28">
        <v>826.8</v>
      </c>
      <c r="G30" s="28" t="s">
        <v>38</v>
      </c>
      <c r="H30" s="28" t="s">
        <v>38</v>
      </c>
      <c r="I30" s="28">
        <f t="shared" si="0"/>
        <v>826.8</v>
      </c>
      <c r="J30" s="28" t="s">
        <v>38</v>
      </c>
    </row>
    <row r="31" spans="1:10" ht="56.25" customHeight="1">
      <c r="A31" s="26" t="s">
        <v>306</v>
      </c>
      <c r="B31" s="27" t="s">
        <v>37</v>
      </c>
      <c r="C31" s="60" t="s">
        <v>305</v>
      </c>
      <c r="D31" s="61"/>
      <c r="E31" s="28" t="s">
        <v>38</v>
      </c>
      <c r="F31" s="28">
        <v>4.8</v>
      </c>
      <c r="G31" s="28" t="s">
        <v>38</v>
      </c>
      <c r="H31" s="28" t="s">
        <v>38</v>
      </c>
      <c r="I31" s="28">
        <f t="shared" ref="I31" si="2">F31</f>
        <v>4.8</v>
      </c>
      <c r="J31" s="28" t="s">
        <v>38</v>
      </c>
    </row>
    <row r="32" spans="1:10">
      <c r="A32" s="26" t="s">
        <v>58</v>
      </c>
      <c r="B32" s="27" t="s">
        <v>37</v>
      </c>
      <c r="C32" s="60" t="s">
        <v>59</v>
      </c>
      <c r="D32" s="61"/>
      <c r="E32" s="28">
        <v>69300</v>
      </c>
      <c r="F32" s="28">
        <f>F35+F36</f>
        <v>79899.98</v>
      </c>
      <c r="G32" s="28" t="s">
        <v>38</v>
      </c>
      <c r="H32" s="28" t="s">
        <v>38</v>
      </c>
      <c r="I32" s="28">
        <f t="shared" si="0"/>
        <v>79899.98</v>
      </c>
      <c r="J32" s="28">
        <f>E32-F32</f>
        <v>-10599.979999999996</v>
      </c>
    </row>
    <row r="33" spans="1:10">
      <c r="A33" s="26" t="s">
        <v>60</v>
      </c>
      <c r="B33" s="27" t="s">
        <v>37</v>
      </c>
      <c r="C33" s="60" t="s">
        <v>61</v>
      </c>
      <c r="D33" s="61"/>
      <c r="E33" s="28">
        <v>69300</v>
      </c>
      <c r="F33" s="28">
        <f>F35+F36</f>
        <v>79899.98</v>
      </c>
      <c r="G33" s="28" t="s">
        <v>38</v>
      </c>
      <c r="H33" s="28" t="s">
        <v>38</v>
      </c>
      <c r="I33" s="28">
        <f t="shared" si="0"/>
        <v>79899.98</v>
      </c>
      <c r="J33" s="28">
        <f>E33-F33</f>
        <v>-10599.979999999996</v>
      </c>
    </row>
    <row r="34" spans="1:10">
      <c r="A34" s="26" t="s">
        <v>60</v>
      </c>
      <c r="B34" s="27" t="s">
        <v>37</v>
      </c>
      <c r="C34" s="60" t="s">
        <v>62</v>
      </c>
      <c r="D34" s="61"/>
      <c r="E34" s="28">
        <v>69300</v>
      </c>
      <c r="F34" s="28">
        <f>F35+F36</f>
        <v>79899.98</v>
      </c>
      <c r="G34" s="28" t="s">
        <v>38</v>
      </c>
      <c r="H34" s="28" t="s">
        <v>38</v>
      </c>
      <c r="I34" s="28">
        <f t="shared" si="0"/>
        <v>79899.98</v>
      </c>
      <c r="J34" s="28">
        <f>E34-F34</f>
        <v>-10599.979999999996</v>
      </c>
    </row>
    <row r="35" spans="1:10" ht="49.15" customHeight="1">
      <c r="A35" s="26" t="s">
        <v>63</v>
      </c>
      <c r="B35" s="27" t="s">
        <v>37</v>
      </c>
      <c r="C35" s="60" t="s">
        <v>64</v>
      </c>
      <c r="D35" s="61"/>
      <c r="E35" s="28" t="s">
        <v>38</v>
      </c>
      <c r="F35" s="28">
        <v>79629.2</v>
      </c>
      <c r="G35" s="28" t="s">
        <v>38</v>
      </c>
      <c r="H35" s="28" t="s">
        <v>38</v>
      </c>
      <c r="I35" s="28">
        <f t="shared" si="0"/>
        <v>79629.2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60" t="s">
        <v>66</v>
      </c>
      <c r="D36" s="61"/>
      <c r="E36" s="28" t="s">
        <v>38</v>
      </c>
      <c r="F36" s="28">
        <v>270.77999999999997</v>
      </c>
      <c r="G36" s="28" t="s">
        <v>38</v>
      </c>
      <c r="H36" s="28" t="s">
        <v>38</v>
      </c>
      <c r="I36" s="28">
        <f t="shared" si="0"/>
        <v>270.77999999999997</v>
      </c>
      <c r="J36" s="28" t="s">
        <v>38</v>
      </c>
    </row>
    <row r="37" spans="1:10">
      <c r="A37" s="26" t="s">
        <v>67</v>
      </c>
      <c r="B37" s="27" t="s">
        <v>37</v>
      </c>
      <c r="C37" s="60" t="s">
        <v>68</v>
      </c>
      <c r="D37" s="61"/>
      <c r="E37" s="28">
        <f>E38+E43</f>
        <v>2407700</v>
      </c>
      <c r="F37" s="28">
        <f>F38+F43</f>
        <v>729767.49</v>
      </c>
      <c r="G37" s="28" t="s">
        <v>38</v>
      </c>
      <c r="H37" s="28" t="s">
        <v>38</v>
      </c>
      <c r="I37" s="28">
        <v>391522.36</v>
      </c>
      <c r="J37" s="28">
        <f>E37-F37</f>
        <v>1677932.51</v>
      </c>
    </row>
    <row r="38" spans="1:10">
      <c r="A38" s="26" t="s">
        <v>69</v>
      </c>
      <c r="B38" s="27" t="s">
        <v>37</v>
      </c>
      <c r="C38" s="60" t="s">
        <v>70</v>
      </c>
      <c r="D38" s="61"/>
      <c r="E38" s="28">
        <v>71700</v>
      </c>
      <c r="F38" s="28">
        <f>F39</f>
        <v>6667.03</v>
      </c>
      <c r="G38" s="28" t="s">
        <v>38</v>
      </c>
      <c r="H38" s="28" t="s">
        <v>38</v>
      </c>
      <c r="I38" s="28">
        <f t="shared" ref="I38:I47" si="3">F38</f>
        <v>6667.03</v>
      </c>
      <c r="J38" s="28">
        <f>E38-F38</f>
        <v>65032.97</v>
      </c>
    </row>
    <row r="39" spans="1:10" ht="49.15" customHeight="1">
      <c r="A39" s="26" t="s">
        <v>71</v>
      </c>
      <c r="B39" s="27" t="s">
        <v>37</v>
      </c>
      <c r="C39" s="60" t="s">
        <v>72</v>
      </c>
      <c r="D39" s="61"/>
      <c r="E39" s="28">
        <v>71700</v>
      </c>
      <c r="F39" s="28">
        <f>F40+F41+F42</f>
        <v>6667.03</v>
      </c>
      <c r="G39" s="28" t="s">
        <v>38</v>
      </c>
      <c r="H39" s="28" t="s">
        <v>38</v>
      </c>
      <c r="I39" s="28">
        <f t="shared" si="3"/>
        <v>6667.03</v>
      </c>
      <c r="J39" s="28">
        <f>E39-F39</f>
        <v>65032.97</v>
      </c>
    </row>
    <row r="40" spans="1:10" ht="86.1" customHeight="1">
      <c r="A40" s="26" t="s">
        <v>73</v>
      </c>
      <c r="B40" s="27" t="s">
        <v>37</v>
      </c>
      <c r="C40" s="60" t="s">
        <v>74</v>
      </c>
      <c r="D40" s="61"/>
      <c r="E40" s="28" t="s">
        <v>38</v>
      </c>
      <c r="F40" s="28">
        <v>6311.99</v>
      </c>
      <c r="G40" s="28" t="s">
        <v>38</v>
      </c>
      <c r="H40" s="28" t="s">
        <v>38</v>
      </c>
      <c r="I40" s="28">
        <f t="shared" si="3"/>
        <v>6311.99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76</v>
      </c>
      <c r="D41" s="61"/>
      <c r="E41" s="28" t="s">
        <v>38</v>
      </c>
      <c r="F41" s="28">
        <v>355.04</v>
      </c>
      <c r="G41" s="28" t="s">
        <v>38</v>
      </c>
      <c r="H41" s="28" t="s">
        <v>38</v>
      </c>
      <c r="I41" s="28">
        <f t="shared" si="3"/>
        <v>355.04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60" t="s">
        <v>264</v>
      </c>
      <c r="D42" s="61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60" t="s">
        <v>78</v>
      </c>
      <c r="D43" s="61"/>
      <c r="E43" s="28">
        <f>E44+E48</f>
        <v>2336000</v>
      </c>
      <c r="F43" s="28">
        <f>F44+F48</f>
        <v>723100.46</v>
      </c>
      <c r="G43" s="28" t="s">
        <v>38</v>
      </c>
      <c r="H43" s="28" t="s">
        <v>38</v>
      </c>
      <c r="I43" s="28">
        <f t="shared" si="3"/>
        <v>723100.46</v>
      </c>
      <c r="J43" s="28">
        <f>E43-F43</f>
        <v>1612899.54</v>
      </c>
    </row>
    <row r="44" spans="1:10">
      <c r="A44" s="26" t="s">
        <v>79</v>
      </c>
      <c r="B44" s="27" t="s">
        <v>37</v>
      </c>
      <c r="C44" s="60" t="s">
        <v>80</v>
      </c>
      <c r="D44" s="61"/>
      <c r="E44" s="28">
        <v>572300</v>
      </c>
      <c r="F44" s="28">
        <f>F45</f>
        <v>683741.37</v>
      </c>
      <c r="G44" s="28" t="s">
        <v>38</v>
      </c>
      <c r="H44" s="28" t="s">
        <v>38</v>
      </c>
      <c r="I44" s="28">
        <f t="shared" si="3"/>
        <v>683741.37</v>
      </c>
      <c r="J44" s="28">
        <f>E44-F44</f>
        <v>-111441.37</v>
      </c>
    </row>
    <row r="45" spans="1:10" ht="49.15" customHeight="1">
      <c r="A45" s="26" t="s">
        <v>81</v>
      </c>
      <c r="B45" s="27" t="s">
        <v>37</v>
      </c>
      <c r="C45" s="60" t="s">
        <v>82</v>
      </c>
      <c r="D45" s="61"/>
      <c r="E45" s="28">
        <v>572300</v>
      </c>
      <c r="F45" s="28">
        <f>F46+F47</f>
        <v>683741.37</v>
      </c>
      <c r="G45" s="28" t="s">
        <v>38</v>
      </c>
      <c r="H45" s="28" t="s">
        <v>38</v>
      </c>
      <c r="I45" s="28">
        <f t="shared" si="3"/>
        <v>683741.37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60" t="s">
        <v>84</v>
      </c>
      <c r="D46" s="61"/>
      <c r="E46" s="28" t="s">
        <v>38</v>
      </c>
      <c r="F46" s="28">
        <v>683522</v>
      </c>
      <c r="G46" s="28" t="s">
        <v>38</v>
      </c>
      <c r="H46" s="28" t="s">
        <v>38</v>
      </c>
      <c r="I46" s="28">
        <f t="shared" si="3"/>
        <v>683522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60" t="s">
        <v>86</v>
      </c>
      <c r="D47" s="61"/>
      <c r="E47" s="28" t="s">
        <v>38</v>
      </c>
      <c r="F47" s="28">
        <v>219.37</v>
      </c>
      <c r="G47" s="28" t="s">
        <v>38</v>
      </c>
      <c r="H47" s="28" t="s">
        <v>38</v>
      </c>
      <c r="I47" s="28">
        <f t="shared" si="3"/>
        <v>219.37</v>
      </c>
      <c r="J47" s="28" t="s">
        <v>38</v>
      </c>
    </row>
    <row r="48" spans="1:10">
      <c r="A48" s="26" t="s">
        <v>87</v>
      </c>
      <c r="B48" s="27" t="s">
        <v>37</v>
      </c>
      <c r="C48" s="60" t="s">
        <v>88</v>
      </c>
      <c r="D48" s="61"/>
      <c r="E48" s="28">
        <v>1763700</v>
      </c>
      <c r="F48" s="28">
        <f>F49</f>
        <v>39359.090000000004</v>
      </c>
      <c r="G48" s="28" t="s">
        <v>38</v>
      </c>
      <c r="H48" s="28" t="s">
        <v>38</v>
      </c>
      <c r="I48" s="28">
        <f>E48-F48</f>
        <v>1724340.91</v>
      </c>
      <c r="J48" s="28">
        <f>E48-F48</f>
        <v>1724340.91</v>
      </c>
    </row>
    <row r="49" spans="1:10" ht="49.15" customHeight="1">
      <c r="A49" s="26" t="s">
        <v>89</v>
      </c>
      <c r="B49" s="27" t="s">
        <v>37</v>
      </c>
      <c r="C49" s="60" t="s">
        <v>90</v>
      </c>
      <c r="D49" s="61"/>
      <c r="E49" s="28">
        <v>1763700</v>
      </c>
      <c r="F49" s="28">
        <f>F50+F51+F52</f>
        <v>39359.090000000004</v>
      </c>
      <c r="G49" s="28" t="s">
        <v>38</v>
      </c>
      <c r="H49" s="28" t="s">
        <v>38</v>
      </c>
      <c r="I49" s="28">
        <f t="shared" ref="I49:I61" si="4">F49</f>
        <v>39359.090000000004</v>
      </c>
      <c r="J49" s="28">
        <f>E49-F49</f>
        <v>1724340.91</v>
      </c>
    </row>
    <row r="50" spans="1:10" ht="86.1" customHeight="1">
      <c r="A50" s="26" t="s">
        <v>91</v>
      </c>
      <c r="B50" s="27" t="s">
        <v>37</v>
      </c>
      <c r="C50" s="60" t="s">
        <v>92</v>
      </c>
      <c r="D50" s="61"/>
      <c r="E50" s="28" t="s">
        <v>38</v>
      </c>
      <c r="F50" s="28">
        <v>38348.660000000003</v>
      </c>
      <c r="G50" s="28" t="s">
        <v>38</v>
      </c>
      <c r="H50" s="28" t="s">
        <v>38</v>
      </c>
      <c r="I50" s="28">
        <f t="shared" si="4"/>
        <v>38348.660000000003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94</v>
      </c>
      <c r="D51" s="61"/>
      <c r="E51" s="28" t="s">
        <v>38</v>
      </c>
      <c r="F51" s="28">
        <v>1010.43</v>
      </c>
      <c r="G51" s="28" t="s">
        <v>38</v>
      </c>
      <c r="H51" s="28" t="s">
        <v>38</v>
      </c>
      <c r="I51" s="28">
        <f t="shared" si="4"/>
        <v>1010.43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60" t="s">
        <v>265</v>
      </c>
      <c r="D52" s="61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60" t="s">
        <v>96</v>
      </c>
      <c r="D53" s="61"/>
      <c r="E53" s="28">
        <v>18700</v>
      </c>
      <c r="F53" s="28">
        <f>F54</f>
        <v>11640</v>
      </c>
      <c r="G53" s="28" t="s">
        <v>38</v>
      </c>
      <c r="H53" s="28" t="s">
        <v>38</v>
      </c>
      <c r="I53" s="28">
        <f t="shared" si="4"/>
        <v>11640</v>
      </c>
      <c r="J53" s="28">
        <f t="shared" ref="J53:J58" si="5">E53-F53</f>
        <v>7060</v>
      </c>
    </row>
    <row r="54" spans="1:10" ht="49.15" customHeight="1">
      <c r="A54" s="26" t="s">
        <v>97</v>
      </c>
      <c r="B54" s="27" t="s">
        <v>37</v>
      </c>
      <c r="C54" s="60" t="s">
        <v>98</v>
      </c>
      <c r="D54" s="61"/>
      <c r="E54" s="28">
        <v>18700</v>
      </c>
      <c r="F54" s="28">
        <v>11640</v>
      </c>
      <c r="G54" s="28" t="s">
        <v>38</v>
      </c>
      <c r="H54" s="28" t="s">
        <v>38</v>
      </c>
      <c r="I54" s="28">
        <f t="shared" si="4"/>
        <v>11640</v>
      </c>
      <c r="J54" s="28">
        <f t="shared" si="5"/>
        <v>7060</v>
      </c>
    </row>
    <row r="55" spans="1:10" ht="86.1" customHeight="1">
      <c r="A55" s="26" t="s">
        <v>99</v>
      </c>
      <c r="B55" s="27" t="s">
        <v>37</v>
      </c>
      <c r="C55" s="60" t="s">
        <v>100</v>
      </c>
      <c r="D55" s="61"/>
      <c r="E55" s="28">
        <v>18700</v>
      </c>
      <c r="F55" s="28">
        <v>11640</v>
      </c>
      <c r="G55" s="28" t="s">
        <v>38</v>
      </c>
      <c r="H55" s="28" t="s">
        <v>38</v>
      </c>
      <c r="I55" s="28">
        <f t="shared" si="4"/>
        <v>11640</v>
      </c>
      <c r="J55" s="28">
        <f t="shared" si="5"/>
        <v>7060</v>
      </c>
    </row>
    <row r="56" spans="1:10" ht="36.950000000000003" customHeight="1">
      <c r="A56" s="26" t="s">
        <v>101</v>
      </c>
      <c r="B56" s="27" t="s">
        <v>37</v>
      </c>
      <c r="C56" s="60" t="s">
        <v>102</v>
      </c>
      <c r="D56" s="61"/>
      <c r="E56" s="28">
        <v>67800</v>
      </c>
      <c r="F56" s="28">
        <v>52435</v>
      </c>
      <c r="G56" s="28" t="s">
        <v>38</v>
      </c>
      <c r="H56" s="28" t="s">
        <v>38</v>
      </c>
      <c r="I56" s="28">
        <f t="shared" si="4"/>
        <v>52435</v>
      </c>
      <c r="J56" s="28">
        <f t="shared" si="5"/>
        <v>15365</v>
      </c>
    </row>
    <row r="57" spans="1:10" ht="110.65" customHeight="1">
      <c r="A57" s="29" t="s">
        <v>103</v>
      </c>
      <c r="B57" s="27" t="s">
        <v>37</v>
      </c>
      <c r="C57" s="60" t="s">
        <v>104</v>
      </c>
      <c r="D57" s="61"/>
      <c r="E57" s="28">
        <v>67800</v>
      </c>
      <c r="F57" s="28">
        <v>52435</v>
      </c>
      <c r="G57" s="28" t="s">
        <v>38</v>
      </c>
      <c r="H57" s="28" t="s">
        <v>38</v>
      </c>
      <c r="I57" s="28">
        <f t="shared" si="4"/>
        <v>52435</v>
      </c>
      <c r="J57" s="28">
        <f t="shared" si="5"/>
        <v>15365</v>
      </c>
    </row>
    <row r="58" spans="1:10" ht="98.45" customHeight="1">
      <c r="A58" s="29" t="s">
        <v>105</v>
      </c>
      <c r="B58" s="27" t="s">
        <v>37</v>
      </c>
      <c r="C58" s="60" t="s">
        <v>106</v>
      </c>
      <c r="D58" s="61"/>
      <c r="E58" s="28">
        <v>67800</v>
      </c>
      <c r="F58" s="28">
        <v>52435</v>
      </c>
      <c r="G58" s="28" t="s">
        <v>38</v>
      </c>
      <c r="H58" s="28" t="s">
        <v>38</v>
      </c>
      <c r="I58" s="28">
        <f t="shared" si="4"/>
        <v>52435</v>
      </c>
      <c r="J58" s="28">
        <f t="shared" si="5"/>
        <v>15365</v>
      </c>
    </row>
    <row r="59" spans="1:10" ht="86.1" customHeight="1">
      <c r="A59" s="26" t="s">
        <v>107</v>
      </c>
      <c r="B59" s="27" t="s">
        <v>37</v>
      </c>
      <c r="C59" s="60" t="s">
        <v>108</v>
      </c>
      <c r="D59" s="61"/>
      <c r="E59" s="28">
        <v>67800</v>
      </c>
      <c r="F59" s="28">
        <v>52435</v>
      </c>
      <c r="G59" s="28" t="s">
        <v>38</v>
      </c>
      <c r="H59" s="28" t="s">
        <v>38</v>
      </c>
      <c r="I59" s="28">
        <f t="shared" si="4"/>
        <v>52435</v>
      </c>
      <c r="J59" s="28">
        <v>117091.83</v>
      </c>
    </row>
    <row r="60" spans="1:10" s="41" customFormat="1" ht="59.25" customHeight="1">
      <c r="A60" s="23" t="s">
        <v>268</v>
      </c>
      <c r="B60" s="24" t="s">
        <v>37</v>
      </c>
      <c r="C60" s="97" t="s">
        <v>269</v>
      </c>
      <c r="D60" s="98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97" t="s">
        <v>109</v>
      </c>
      <c r="D61" s="98"/>
      <c r="E61" s="25">
        <v>10400</v>
      </c>
      <c r="F61" s="25">
        <v>3200</v>
      </c>
      <c r="G61" s="25" t="s">
        <v>38</v>
      </c>
      <c r="H61" s="25" t="s">
        <v>38</v>
      </c>
      <c r="I61" s="25">
        <f t="shared" si="4"/>
        <v>3200</v>
      </c>
      <c r="J61" s="25">
        <f>E61-F61</f>
        <v>7200</v>
      </c>
    </row>
    <row r="62" spans="1:10" ht="49.15" customHeight="1">
      <c r="A62" s="26" t="s">
        <v>110</v>
      </c>
      <c r="B62" s="27" t="s">
        <v>37</v>
      </c>
      <c r="C62" s="60" t="s">
        <v>111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113</v>
      </c>
      <c r="D63" s="61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60" t="s">
        <v>114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60" t="s">
        <v>304</v>
      </c>
      <c r="D65" s="61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4" t="s">
        <v>307</v>
      </c>
      <c r="B66" s="27" t="s">
        <v>37</v>
      </c>
      <c r="C66" s="60" t="s">
        <v>330</v>
      </c>
      <c r="D66" s="61"/>
      <c r="E66" s="28">
        <v>10400</v>
      </c>
      <c r="F66" s="28">
        <v>3200</v>
      </c>
      <c r="G66" s="28" t="s">
        <v>38</v>
      </c>
      <c r="H66" s="28" t="s">
        <v>38</v>
      </c>
      <c r="I66" s="28">
        <v>700</v>
      </c>
      <c r="J66" s="28">
        <v>10000</v>
      </c>
    </row>
    <row r="67" spans="1:10" ht="32.25" customHeight="1">
      <c r="A67" s="48" t="s">
        <v>336</v>
      </c>
      <c r="B67" s="27" t="s">
        <v>37</v>
      </c>
      <c r="C67" s="60" t="s">
        <v>337</v>
      </c>
      <c r="D67" s="61"/>
      <c r="E67" s="28"/>
      <c r="F67" s="28">
        <v>0</v>
      </c>
      <c r="G67" s="28" t="s">
        <v>38</v>
      </c>
      <c r="H67" s="28" t="s">
        <v>38</v>
      </c>
      <c r="I67" s="28">
        <v>0</v>
      </c>
      <c r="J67" s="28"/>
    </row>
    <row r="68" spans="1:10" s="41" customFormat="1">
      <c r="A68" s="23" t="s">
        <v>115</v>
      </c>
      <c r="B68" s="24" t="s">
        <v>37</v>
      </c>
      <c r="C68" s="97" t="s">
        <v>116</v>
      </c>
      <c r="D68" s="98"/>
      <c r="E68" s="25">
        <f>E70+E79+E74+E73+E83</f>
        <v>7828700</v>
      </c>
      <c r="F68" s="25">
        <f>F70+F74+F79</f>
        <v>5944522.6999999993</v>
      </c>
      <c r="G68" s="25" t="s">
        <v>38</v>
      </c>
      <c r="H68" s="25" t="s">
        <v>38</v>
      </c>
      <c r="I68" s="25">
        <f t="shared" ref="I68:I74" si="6">F68</f>
        <v>5944522.6999999993</v>
      </c>
      <c r="J68" s="25">
        <f>E68-F68</f>
        <v>1884177.3000000007</v>
      </c>
    </row>
    <row r="69" spans="1:10" ht="36.950000000000003" customHeight="1">
      <c r="A69" s="26" t="s">
        <v>117</v>
      </c>
      <c r="B69" s="27" t="s">
        <v>37</v>
      </c>
      <c r="C69" s="60" t="s">
        <v>118</v>
      </c>
      <c r="D69" s="61"/>
      <c r="E69" s="28">
        <f>E68</f>
        <v>7828700</v>
      </c>
      <c r="F69" s="28">
        <f>F70+F74+F79</f>
        <v>5944522.6999999993</v>
      </c>
      <c r="G69" s="28" t="s">
        <v>38</v>
      </c>
      <c r="H69" s="28" t="s">
        <v>38</v>
      </c>
      <c r="I69" s="28">
        <f t="shared" si="6"/>
        <v>5944522.6999999993</v>
      </c>
      <c r="J69" s="28">
        <f>E69-F69</f>
        <v>1884177.3000000007</v>
      </c>
    </row>
    <row r="70" spans="1:10" ht="24.6" customHeight="1">
      <c r="A70" s="26" t="s">
        <v>119</v>
      </c>
      <c r="B70" s="27" t="s">
        <v>37</v>
      </c>
      <c r="C70" s="60" t="s">
        <v>120</v>
      </c>
      <c r="D70" s="61"/>
      <c r="E70" s="28">
        <v>4315100</v>
      </c>
      <c r="F70" s="28">
        <v>4013900</v>
      </c>
      <c r="G70" s="28" t="s">
        <v>38</v>
      </c>
      <c r="H70" s="28" t="s">
        <v>38</v>
      </c>
      <c r="I70" s="28">
        <f t="shared" si="6"/>
        <v>4013900</v>
      </c>
      <c r="J70" s="28">
        <f>E70-F70</f>
        <v>301200</v>
      </c>
    </row>
    <row r="71" spans="1:10" ht="24.6" customHeight="1">
      <c r="A71" s="26" t="s">
        <v>121</v>
      </c>
      <c r="B71" s="27" t="s">
        <v>37</v>
      </c>
      <c r="C71" s="60" t="s">
        <v>122</v>
      </c>
      <c r="D71" s="61"/>
      <c r="E71" s="28">
        <v>4315100</v>
      </c>
      <c r="F71" s="28">
        <v>4013900</v>
      </c>
      <c r="G71" s="28" t="s">
        <v>38</v>
      </c>
      <c r="H71" s="28" t="s">
        <v>38</v>
      </c>
      <c r="I71" s="28">
        <f t="shared" si="6"/>
        <v>4013900</v>
      </c>
      <c r="J71" s="28">
        <f>E71-F71</f>
        <v>301200</v>
      </c>
    </row>
    <row r="72" spans="1:10" ht="24.6" customHeight="1">
      <c r="A72" s="26" t="s">
        <v>123</v>
      </c>
      <c r="B72" s="27" t="s">
        <v>37</v>
      </c>
      <c r="C72" s="60" t="s">
        <v>124</v>
      </c>
      <c r="D72" s="61"/>
      <c r="E72" s="28">
        <v>4315100</v>
      </c>
      <c r="F72" s="28">
        <v>4013900</v>
      </c>
      <c r="G72" s="28" t="s">
        <v>38</v>
      </c>
      <c r="H72" s="28" t="s">
        <v>38</v>
      </c>
      <c r="I72" s="28">
        <f t="shared" si="6"/>
        <v>4013900</v>
      </c>
      <c r="J72" s="28">
        <f>E72-F72</f>
        <v>301200</v>
      </c>
    </row>
    <row r="73" spans="1:10" ht="24.6" customHeight="1">
      <c r="A73" s="26" t="s">
        <v>266</v>
      </c>
      <c r="B73" s="27" t="s">
        <v>37</v>
      </c>
      <c r="C73" s="60" t="s">
        <v>267</v>
      </c>
      <c r="D73" s="61"/>
      <c r="E73" s="40">
        <v>609000</v>
      </c>
      <c r="F73" s="40"/>
      <c r="G73" s="28" t="s">
        <v>38</v>
      </c>
      <c r="H73" s="28" t="s">
        <v>38</v>
      </c>
      <c r="I73" s="28">
        <f t="shared" si="6"/>
        <v>0</v>
      </c>
      <c r="J73" s="28">
        <v>0</v>
      </c>
    </row>
    <row r="74" spans="1:10" ht="24.6" customHeight="1">
      <c r="A74" s="26" t="s">
        <v>125</v>
      </c>
      <c r="B74" s="27" t="s">
        <v>37</v>
      </c>
      <c r="C74" s="60" t="s">
        <v>126</v>
      </c>
      <c r="D74" s="61"/>
      <c r="E74" s="40">
        <v>231300</v>
      </c>
      <c r="F74" s="40">
        <f>F75+F77</f>
        <v>143128.60999999999</v>
      </c>
      <c r="G74" s="28" t="s">
        <v>38</v>
      </c>
      <c r="H74" s="28" t="s">
        <v>38</v>
      </c>
      <c r="I74" s="28">
        <f t="shared" si="6"/>
        <v>143128.60999999999</v>
      </c>
      <c r="J74" s="28">
        <f>E74-F74</f>
        <v>88171.390000000014</v>
      </c>
    </row>
    <row r="75" spans="1:10" ht="36.950000000000003" customHeight="1">
      <c r="A75" s="26" t="s">
        <v>127</v>
      </c>
      <c r="B75" s="27" t="s">
        <v>37</v>
      </c>
      <c r="C75" s="60" t="s">
        <v>128</v>
      </c>
      <c r="D75" s="61"/>
      <c r="E75" s="28">
        <v>200</v>
      </c>
      <c r="F75" s="28">
        <v>200</v>
      </c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129</v>
      </c>
      <c r="B76" s="27" t="s">
        <v>37</v>
      </c>
      <c r="C76" s="60" t="s">
        <v>130</v>
      </c>
      <c r="D76" s="61"/>
      <c r="E76" s="28">
        <v>200</v>
      </c>
      <c r="F76" s="28">
        <v>200</v>
      </c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131</v>
      </c>
      <c r="B77" s="27" t="s">
        <v>37</v>
      </c>
      <c r="C77" s="60" t="s">
        <v>132</v>
      </c>
      <c r="D77" s="61"/>
      <c r="E77" s="28">
        <v>231100</v>
      </c>
      <c r="F77" s="28">
        <v>142928.60999999999</v>
      </c>
      <c r="G77" s="28" t="s">
        <v>38</v>
      </c>
      <c r="H77" s="28" t="s">
        <v>38</v>
      </c>
      <c r="I77" s="28">
        <f t="shared" ref="I77:I83" si="7">F77</f>
        <v>142928.60999999999</v>
      </c>
      <c r="J77" s="28">
        <f t="shared" ref="J77:J85" si="8">E77-F77</f>
        <v>88171.390000000014</v>
      </c>
    </row>
    <row r="78" spans="1:10" ht="49.15" customHeight="1">
      <c r="A78" s="26" t="s">
        <v>133</v>
      </c>
      <c r="B78" s="27" t="s">
        <v>37</v>
      </c>
      <c r="C78" s="60" t="s">
        <v>134</v>
      </c>
      <c r="D78" s="61"/>
      <c r="E78" s="28">
        <v>231100</v>
      </c>
      <c r="F78" s="28">
        <v>142928.60999999999</v>
      </c>
      <c r="G78" s="28" t="s">
        <v>38</v>
      </c>
      <c r="H78" s="28" t="s">
        <v>38</v>
      </c>
      <c r="I78" s="28">
        <f t="shared" si="7"/>
        <v>142928.60999999999</v>
      </c>
      <c r="J78" s="28">
        <f t="shared" si="8"/>
        <v>88171.390000000014</v>
      </c>
    </row>
    <row r="79" spans="1:10">
      <c r="A79" s="26" t="s">
        <v>135</v>
      </c>
      <c r="B79" s="27" t="s">
        <v>37</v>
      </c>
      <c r="C79" s="60" t="s">
        <v>136</v>
      </c>
      <c r="D79" s="61"/>
      <c r="E79" s="40">
        <f>E80+E82</f>
        <v>2673300</v>
      </c>
      <c r="F79" s="40">
        <f>F80+F82</f>
        <v>1787494.0899999999</v>
      </c>
      <c r="G79" s="28" t="s">
        <v>38</v>
      </c>
      <c r="H79" s="28" t="s">
        <v>38</v>
      </c>
      <c r="I79" s="28">
        <f t="shared" si="7"/>
        <v>1787494.0899999999</v>
      </c>
      <c r="J79" s="28">
        <f t="shared" si="8"/>
        <v>885805.91000000015</v>
      </c>
    </row>
    <row r="80" spans="1:10" ht="73.900000000000006" customHeight="1">
      <c r="A80" s="26" t="s">
        <v>137</v>
      </c>
      <c r="B80" s="27" t="s">
        <v>37</v>
      </c>
      <c r="C80" s="60" t="s">
        <v>138</v>
      </c>
      <c r="D80" s="61"/>
      <c r="E80" s="28">
        <v>1904100</v>
      </c>
      <c r="F80" s="28">
        <v>1018393.2</v>
      </c>
      <c r="G80" s="28" t="s">
        <v>38</v>
      </c>
      <c r="H80" s="28" t="s">
        <v>38</v>
      </c>
      <c r="I80" s="28">
        <f t="shared" si="7"/>
        <v>1018393.2</v>
      </c>
      <c r="J80" s="28">
        <f t="shared" si="8"/>
        <v>885706.8</v>
      </c>
    </row>
    <row r="81" spans="1:10" ht="73.900000000000006" customHeight="1">
      <c r="A81" s="26" t="s">
        <v>139</v>
      </c>
      <c r="B81" s="27" t="s">
        <v>37</v>
      </c>
      <c r="C81" s="60" t="s">
        <v>140</v>
      </c>
      <c r="D81" s="61"/>
      <c r="E81" s="28">
        <v>1904100</v>
      </c>
      <c r="F81" s="28">
        <v>1018393.2</v>
      </c>
      <c r="G81" s="28" t="s">
        <v>38</v>
      </c>
      <c r="H81" s="28" t="s">
        <v>38</v>
      </c>
      <c r="I81" s="28">
        <f t="shared" ref="I81" si="9">F81</f>
        <v>1018393.2</v>
      </c>
      <c r="J81" s="28">
        <f t="shared" ref="J81" si="10">E81-F81</f>
        <v>885706.8</v>
      </c>
    </row>
    <row r="82" spans="1:10" ht="73.900000000000006" customHeight="1">
      <c r="A82" s="26" t="s">
        <v>322</v>
      </c>
      <c r="B82" s="27" t="s">
        <v>37</v>
      </c>
      <c r="C82" s="60" t="s">
        <v>321</v>
      </c>
      <c r="D82" s="61"/>
      <c r="E82" s="28">
        <v>769200</v>
      </c>
      <c r="F82" s="28">
        <v>769100.89</v>
      </c>
      <c r="G82" s="28" t="s">
        <v>38</v>
      </c>
      <c r="H82" s="28" t="s">
        <v>38</v>
      </c>
      <c r="I82" s="28">
        <f t="shared" si="7"/>
        <v>769100.89</v>
      </c>
      <c r="J82" s="28">
        <f t="shared" si="8"/>
        <v>99.10999999998603</v>
      </c>
    </row>
    <row r="83" spans="1:10" ht="73.900000000000006" customHeight="1">
      <c r="A83" s="53" t="s">
        <v>310</v>
      </c>
      <c r="B83" s="27"/>
      <c r="C83" s="99" t="s">
        <v>320</v>
      </c>
      <c r="D83" s="100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  <row r="84" spans="1:10" ht="73.900000000000006" customHeight="1">
      <c r="A84" s="54" t="s">
        <v>319</v>
      </c>
      <c r="B84" s="27" t="s">
        <v>37</v>
      </c>
      <c r="C84" s="60" t="s">
        <v>312</v>
      </c>
      <c r="D84" s="61"/>
      <c r="E84" s="28">
        <v>0</v>
      </c>
      <c r="F84" s="28">
        <v>0</v>
      </c>
      <c r="G84" s="28" t="s">
        <v>38</v>
      </c>
      <c r="H84" s="28" t="s">
        <v>38</v>
      </c>
      <c r="I84" s="28">
        <v>0</v>
      </c>
      <c r="J84" s="28">
        <f t="shared" ref="J84" si="11">E84-F84</f>
        <v>0</v>
      </c>
    </row>
    <row r="85" spans="1:10" ht="73.900000000000006" customHeight="1">
      <c r="A85" s="53" t="s">
        <v>310</v>
      </c>
      <c r="B85" s="27" t="s">
        <v>37</v>
      </c>
      <c r="C85" s="60" t="s">
        <v>311</v>
      </c>
      <c r="D85" s="61"/>
      <c r="E85" s="28">
        <v>0</v>
      </c>
      <c r="F85" s="28">
        <v>0</v>
      </c>
      <c r="G85" s="28" t="s">
        <v>38</v>
      </c>
      <c r="H85" s="28" t="s">
        <v>38</v>
      </c>
      <c r="I85" s="28">
        <v>0</v>
      </c>
      <c r="J85" s="28">
        <f t="shared" si="8"/>
        <v>0</v>
      </c>
    </row>
  </sheetData>
  <mergeCells count="86">
    <mergeCell ref="C85:D85"/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  <mergeCell ref="C79:D79"/>
    <mergeCell ref="C80:D80"/>
    <mergeCell ref="C82:D82"/>
    <mergeCell ref="C73:D73"/>
    <mergeCell ref="C84:D84"/>
    <mergeCell ref="C83:D83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81:D81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1"/>
  <sheetViews>
    <sheetView showGridLines="0" tabSelected="1" workbookViewId="0">
      <selection activeCell="G92" sqref="G92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E15+E39+E44+E48+E57+E72+E76+E87</f>
        <v>11916200</v>
      </c>
      <c r="F13" s="25">
        <f>E13</f>
        <v>11916200</v>
      </c>
      <c r="G13" s="25">
        <f>G15+G39+G44+G57+G72+G76+G87+G48</f>
        <v>6910577.5700000003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6910577.5700000003</v>
      </c>
      <c r="K13" s="25">
        <f>E13-G13</f>
        <v>5005622.43</v>
      </c>
      <c r="L13" s="25">
        <f>F13-G13</f>
        <v>5005622.43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4165000</v>
      </c>
      <c r="F15" s="25">
        <f>F16+F30+F33</f>
        <v>4165000</v>
      </c>
      <c r="G15" s="25">
        <f>G16+G33</f>
        <v>2422966.21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2422966.21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4037900</v>
      </c>
      <c r="F16" s="25">
        <f>F17+F19+F23+F26+F28</f>
        <v>4037900</v>
      </c>
      <c r="G16" s="25">
        <f>G17+G19+G23+G26+G28</f>
        <v>2374367.2000000002</v>
      </c>
      <c r="H16" s="25" t="s">
        <v>38</v>
      </c>
      <c r="I16" s="25" t="s">
        <v>38</v>
      </c>
      <c r="J16" s="25">
        <f t="shared" si="0"/>
        <v>2374367.2000000002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278</v>
      </c>
      <c r="D17" s="98"/>
      <c r="E17" s="28">
        <v>108000</v>
      </c>
      <c r="F17" s="28">
        <v>108000</v>
      </c>
      <c r="G17" s="40">
        <v>91092</v>
      </c>
      <c r="H17" s="25" t="s">
        <v>38</v>
      </c>
      <c r="I17" s="25" t="s">
        <v>38</v>
      </c>
      <c r="J17" s="25">
        <f t="shared" si="0"/>
        <v>91092</v>
      </c>
      <c r="K17" s="25">
        <f>E17-G17</f>
        <v>16908</v>
      </c>
      <c r="L17" s="25">
        <f>F17-G17</f>
        <v>16908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91092</v>
      </c>
      <c r="H18" s="28" t="s">
        <v>38</v>
      </c>
      <c r="I18" s="28" t="s">
        <v>38</v>
      </c>
      <c r="J18" s="28">
        <f t="shared" si="0"/>
        <v>91092</v>
      </c>
      <c r="K18" s="28">
        <f>E18-G18</f>
        <v>16908</v>
      </c>
      <c r="L18" s="28">
        <f>F18-G18</f>
        <v>16908</v>
      </c>
    </row>
    <row r="19" spans="1:12" ht="61.5" customHeight="1">
      <c r="A19" s="23" t="s">
        <v>154</v>
      </c>
      <c r="B19" s="24" t="s">
        <v>151</v>
      </c>
      <c r="C19" s="97" t="s">
        <v>276</v>
      </c>
      <c r="D19" s="98"/>
      <c r="E19" s="25">
        <f>E20+FIO+E22</f>
        <v>3380000</v>
      </c>
      <c r="F19" s="25">
        <f>F20+F21+F22</f>
        <v>3380000</v>
      </c>
      <c r="G19" s="25">
        <f>G20+G21+G22</f>
        <v>2077606.8200000003</v>
      </c>
      <c r="H19" s="25" t="s">
        <v>38</v>
      </c>
      <c r="I19" s="25" t="s">
        <v>38</v>
      </c>
      <c r="J19" s="25">
        <f t="shared" si="0"/>
        <v>2077606.8200000003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1528928.87</v>
      </c>
      <c r="H20" s="28" t="s">
        <v>38</v>
      </c>
      <c r="I20" s="28" t="s">
        <v>38</v>
      </c>
      <c r="J20" s="28">
        <f t="shared" si="0"/>
        <v>1528928.87</v>
      </c>
      <c r="K20" s="28">
        <f>E20-G20</f>
        <v>894071.12999999989</v>
      </c>
      <c r="L20" s="28">
        <f t="shared" ref="L20:L25" si="1">F20-G20</f>
        <v>894071.12999999989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103912.8</v>
      </c>
      <c r="H21" s="28" t="s">
        <v>38</v>
      </c>
      <c r="I21" s="28" t="s">
        <v>38</v>
      </c>
      <c r="J21" s="28">
        <f t="shared" si="0"/>
        <v>103912.8</v>
      </c>
      <c r="K21" s="28">
        <f>FIO-G21</f>
        <v>126087.2</v>
      </c>
      <c r="L21" s="28">
        <f t="shared" si="1"/>
        <v>126087.2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444765.15</v>
      </c>
      <c r="H22" s="28" t="s">
        <v>38</v>
      </c>
      <c r="I22" s="28" t="s">
        <v>38</v>
      </c>
      <c r="J22" s="28">
        <f t="shared" si="0"/>
        <v>444765.15</v>
      </c>
      <c r="K22" s="28">
        <f>E22-G22</f>
        <v>282234.84999999998</v>
      </c>
      <c r="L22" s="28">
        <f t="shared" si="1"/>
        <v>282234.84999999998</v>
      </c>
    </row>
    <row r="23" spans="1:12" ht="61.5" customHeight="1">
      <c r="A23" s="23" t="s">
        <v>154</v>
      </c>
      <c r="B23" s="24" t="s">
        <v>151</v>
      </c>
      <c r="C23" s="97" t="s">
        <v>273</v>
      </c>
      <c r="D23" s="98"/>
      <c r="E23" s="25">
        <f>E24+E25</f>
        <v>517300</v>
      </c>
      <c r="F23" s="25">
        <f>F24+F25</f>
        <v>517300</v>
      </c>
      <c r="G23" s="25">
        <f>G24+G25</f>
        <v>181168.38</v>
      </c>
      <c r="H23" s="25" t="s">
        <v>38</v>
      </c>
      <c r="I23" s="25" t="s">
        <v>38</v>
      </c>
      <c r="J23" s="25">
        <f t="shared" si="0"/>
        <v>181168.38</v>
      </c>
      <c r="K23" s="25">
        <f>E23-G23</f>
        <v>336131.62</v>
      </c>
      <c r="L23" s="25">
        <f t="shared" si="1"/>
        <v>336131.62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181168.38</v>
      </c>
      <c r="H25" s="28" t="s">
        <v>38</v>
      </c>
      <c r="I25" s="28" t="s">
        <v>38</v>
      </c>
      <c r="J25" s="28">
        <f t="shared" si="0"/>
        <v>181168.38</v>
      </c>
      <c r="K25" s="28">
        <f>E25-G25</f>
        <v>331131.62</v>
      </c>
      <c r="L25" s="28">
        <f t="shared" si="1"/>
        <v>331131.62</v>
      </c>
    </row>
    <row r="26" spans="1:12" ht="61.5" customHeight="1">
      <c r="A26" s="23" t="s">
        <v>154</v>
      </c>
      <c r="B26" s="24" t="s">
        <v>151</v>
      </c>
      <c r="C26" s="97" t="s">
        <v>277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280</v>
      </c>
      <c r="D28" s="98"/>
      <c r="E28" s="25">
        <v>32400</v>
      </c>
      <c r="F28" s="25">
        <v>32400</v>
      </c>
      <c r="G28" s="25">
        <v>24300</v>
      </c>
      <c r="H28" s="25" t="s">
        <v>38</v>
      </c>
      <c r="I28" s="25" t="s">
        <v>38</v>
      </c>
      <c r="J28" s="25">
        <f t="shared" si="0"/>
        <v>24300</v>
      </c>
      <c r="K28" s="25">
        <f>E28-G28</f>
        <v>8100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24300</v>
      </c>
      <c r="H29" s="28" t="s">
        <v>38</v>
      </c>
      <c r="I29" s="28" t="s">
        <v>38</v>
      </c>
      <c r="J29" s="28">
        <f t="shared" si="0"/>
        <v>24300</v>
      </c>
      <c r="K29" s="28">
        <f>E29-G29</f>
        <v>8100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48599.009999999995</v>
      </c>
      <c r="H33" s="25" t="s">
        <v>38</v>
      </c>
      <c r="I33" s="25" t="s">
        <v>38</v>
      </c>
      <c r="J33" s="25">
        <f t="shared" si="0"/>
        <v>48599.009999999995</v>
      </c>
      <c r="K33" s="25">
        <f>E33-G33</f>
        <v>68500.990000000005</v>
      </c>
      <c r="L33" s="25">
        <f>F33-G33</f>
        <v>68500.990000000005</v>
      </c>
    </row>
    <row r="34" spans="1:12" ht="21.4" customHeight="1">
      <c r="A34" s="23" t="s">
        <v>166</v>
      </c>
      <c r="B34" s="24" t="s">
        <v>151</v>
      </c>
      <c r="C34" s="97" t="s">
        <v>286</v>
      </c>
      <c r="D34" s="98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27017</v>
      </c>
      <c r="H36" s="28" t="s">
        <v>38</v>
      </c>
      <c r="I36" s="28" t="s">
        <v>38</v>
      </c>
      <c r="J36" s="28">
        <f t="shared" si="0"/>
        <v>27017</v>
      </c>
      <c r="K36" s="28">
        <f>E36-G36</f>
        <v>23083</v>
      </c>
      <c r="L36" s="28">
        <f>F36-G36</f>
        <v>23083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1580</v>
      </c>
      <c r="H37" s="28" t="s">
        <v>38</v>
      </c>
      <c r="I37" s="28" t="s">
        <v>38</v>
      </c>
      <c r="J37" s="28">
        <f t="shared" si="0"/>
        <v>1580</v>
      </c>
      <c r="K37" s="28">
        <f>E37-G37</f>
        <v>8420</v>
      </c>
      <c r="L37" s="28">
        <f>F37-G37</f>
        <v>8420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231100</v>
      </c>
      <c r="F39" s="25">
        <f t="shared" si="2"/>
        <v>231100</v>
      </c>
      <c r="G39" s="25">
        <f t="shared" si="2"/>
        <v>142928.61000000002</v>
      </c>
      <c r="H39" s="25" t="s">
        <v>38</v>
      </c>
      <c r="I39" s="25" t="s">
        <v>38</v>
      </c>
      <c r="J39" s="25">
        <f t="shared" si="0"/>
        <v>142928.61000000002</v>
      </c>
      <c r="K39" s="25">
        <f>K40</f>
        <v>88171.389999999985</v>
      </c>
      <c r="L39" s="25">
        <f>L40</f>
        <v>88171.389999999985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231100</v>
      </c>
      <c r="F40" s="25">
        <f t="shared" si="2"/>
        <v>231100</v>
      </c>
      <c r="G40" s="25">
        <f t="shared" si="2"/>
        <v>142928.61000000002</v>
      </c>
      <c r="H40" s="25" t="s">
        <v>38</v>
      </c>
      <c r="I40" s="25" t="s">
        <v>38</v>
      </c>
      <c r="J40" s="25">
        <f t="shared" si="0"/>
        <v>142928.61000000002</v>
      </c>
      <c r="K40" s="25">
        <f>K41</f>
        <v>88171.389999999985</v>
      </c>
      <c r="L40" s="25">
        <f>L41</f>
        <v>88171.389999999985</v>
      </c>
    </row>
    <row r="41" spans="1:12" ht="24.6" customHeight="1">
      <c r="A41" s="23" t="s">
        <v>173</v>
      </c>
      <c r="B41" s="24" t="s">
        <v>151</v>
      </c>
      <c r="C41" s="97" t="s">
        <v>282</v>
      </c>
      <c r="D41" s="98"/>
      <c r="E41" s="25">
        <f>E42+E43</f>
        <v>231100</v>
      </c>
      <c r="F41" s="25">
        <f>F42+F43</f>
        <v>231100</v>
      </c>
      <c r="G41" s="25">
        <f>G42+G43</f>
        <v>142928.61000000002</v>
      </c>
      <c r="H41" s="25" t="s">
        <v>38</v>
      </c>
      <c r="I41" s="25" t="s">
        <v>38</v>
      </c>
      <c r="J41" s="25">
        <f t="shared" si="0"/>
        <v>142928.61000000002</v>
      </c>
      <c r="K41" s="25">
        <f>K42+K43</f>
        <v>88171.389999999985</v>
      </c>
      <c r="L41" s="25">
        <f>L42+L43</f>
        <v>88171.389999999985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185600</v>
      </c>
      <c r="F42" s="28">
        <v>185600</v>
      </c>
      <c r="G42" s="28">
        <v>109776.13</v>
      </c>
      <c r="H42" s="28" t="s">
        <v>38</v>
      </c>
      <c r="I42" s="28" t="s">
        <v>38</v>
      </c>
      <c r="J42" s="28">
        <f t="shared" si="0"/>
        <v>109776.13</v>
      </c>
      <c r="K42" s="28">
        <f>E42-G42</f>
        <v>75823.87</v>
      </c>
      <c r="L42" s="28">
        <f>F42-G42</f>
        <v>75823.87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33152.480000000003</v>
      </c>
      <c r="H43" s="28" t="s">
        <v>38</v>
      </c>
      <c r="I43" s="28" t="s">
        <v>38</v>
      </c>
      <c r="J43" s="28">
        <f t="shared" ref="J43:J75" si="3">IF(IF(G43="-",0,G43)+IF(H43="-",0,H43)+IF(I43="-",0,I43)=0,"-",IF(G43="-",0,G43)+IF(H43="-",0,H43)+IF(I43="-",0,I43))</f>
        <v>33152.480000000003</v>
      </c>
      <c r="K43" s="28">
        <f>E43-G43</f>
        <v>12347.519999999997</v>
      </c>
      <c r="L43" s="28">
        <f>F43-G43</f>
        <v>12347.519999999997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19993</v>
      </c>
      <c r="H44" s="25" t="s">
        <v>38</v>
      </c>
      <c r="I44" s="25" t="s">
        <v>38</v>
      </c>
      <c r="J44" s="25">
        <f t="shared" si="3"/>
        <v>19993</v>
      </c>
      <c r="K44" s="25">
        <f t="shared" ref="K44:L46" si="5">K45</f>
        <v>27507</v>
      </c>
      <c r="L44" s="25">
        <f t="shared" si="5"/>
        <v>27507</v>
      </c>
    </row>
    <row r="45" spans="1:12" ht="43.5" customHeight="1">
      <c r="A45" s="23" t="s">
        <v>334</v>
      </c>
      <c r="B45" s="24" t="s">
        <v>151</v>
      </c>
      <c r="C45" s="97" t="s">
        <v>331</v>
      </c>
      <c r="D45" s="98"/>
      <c r="E45" s="25">
        <f t="shared" si="4"/>
        <v>47500</v>
      </c>
      <c r="F45" s="25">
        <f t="shared" si="4"/>
        <v>47500</v>
      </c>
      <c r="G45" s="25">
        <v>19993</v>
      </c>
      <c r="H45" s="25" t="s">
        <v>38</v>
      </c>
      <c r="I45" s="25" t="s">
        <v>38</v>
      </c>
      <c r="J45" s="25">
        <f t="shared" si="3"/>
        <v>19993</v>
      </c>
      <c r="K45" s="25">
        <f t="shared" si="5"/>
        <v>27507</v>
      </c>
      <c r="L45" s="25">
        <f t="shared" si="5"/>
        <v>27507</v>
      </c>
    </row>
    <row r="46" spans="1:12" ht="46.5" customHeight="1">
      <c r="A46" s="23" t="s">
        <v>335</v>
      </c>
      <c r="B46" s="24" t="s">
        <v>151</v>
      </c>
      <c r="C46" s="97" t="s">
        <v>332</v>
      </c>
      <c r="D46" s="98"/>
      <c r="E46" s="25">
        <v>47500</v>
      </c>
      <c r="F46" s="25">
        <v>47500</v>
      </c>
      <c r="G46" s="25">
        <v>19993</v>
      </c>
      <c r="H46" s="25" t="s">
        <v>38</v>
      </c>
      <c r="I46" s="25" t="s">
        <v>38</v>
      </c>
      <c r="J46" s="25">
        <f t="shared" si="3"/>
        <v>19993</v>
      </c>
      <c r="K46" s="25">
        <f t="shared" si="5"/>
        <v>27507</v>
      </c>
      <c r="L46" s="25">
        <f t="shared" si="5"/>
        <v>27507</v>
      </c>
    </row>
    <row r="47" spans="1:12" ht="36.950000000000003" customHeight="1">
      <c r="A47" s="26" t="s">
        <v>156</v>
      </c>
      <c r="B47" s="27" t="s">
        <v>151</v>
      </c>
      <c r="C47" s="60" t="s">
        <v>333</v>
      </c>
      <c r="D47" s="61"/>
      <c r="E47" s="28">
        <v>47500</v>
      </c>
      <c r="F47" s="28">
        <v>47500</v>
      </c>
      <c r="G47" s="28">
        <v>19993</v>
      </c>
      <c r="H47" s="28" t="s">
        <v>38</v>
      </c>
      <c r="I47" s="28" t="s">
        <v>38</v>
      </c>
      <c r="J47" s="28">
        <f t="shared" si="3"/>
        <v>19993</v>
      </c>
      <c r="K47" s="28">
        <f>E47-G47</f>
        <v>27507</v>
      </c>
      <c r="L47" s="28">
        <f>F47-G47</f>
        <v>27507</v>
      </c>
    </row>
    <row r="48" spans="1:12" ht="21.4" customHeight="1">
      <c r="A48" s="23" t="s">
        <v>177</v>
      </c>
      <c r="B48" s="24" t="s">
        <v>151</v>
      </c>
      <c r="C48" s="97" t="s">
        <v>178</v>
      </c>
      <c r="D48" s="98"/>
      <c r="E48" s="25">
        <f>E49+E51+E54+E50</f>
        <v>2582200</v>
      </c>
      <c r="F48" s="25">
        <f>F49+F51+F54+F50</f>
        <v>2582200</v>
      </c>
      <c r="G48" s="25">
        <f>G49+G51+G54</f>
        <v>1054593.2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97" t="s">
        <v>291</v>
      </c>
      <c r="D49" s="98"/>
      <c r="E49" s="28">
        <v>23200</v>
      </c>
      <c r="F49" s="28">
        <v>23200</v>
      </c>
      <c r="G49" s="28">
        <v>23200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6.950000000000003" customHeight="1">
      <c r="A50" s="26" t="s">
        <v>156</v>
      </c>
      <c r="B50" s="27" t="s">
        <v>151</v>
      </c>
      <c r="C50" s="60" t="s">
        <v>340</v>
      </c>
      <c r="D50" s="61"/>
      <c r="E50" s="28">
        <v>650000</v>
      </c>
      <c r="F50" s="28">
        <v>650000</v>
      </c>
      <c r="G50" s="28"/>
      <c r="H50" s="28" t="s">
        <v>38</v>
      </c>
      <c r="I50" s="28" t="s">
        <v>38</v>
      </c>
      <c r="J50" s="28" t="str">
        <f t="shared" ref="J50" si="6">IF(IF(G50="-",0,G50)+IF(H50="-",0,H50)+IF(I50="-",0,I50)=0,"-",IF(G50="-",0,G50)+IF(H50="-",0,H50)+IF(I50="-",0,I50))</f>
        <v>-</v>
      </c>
      <c r="K50" s="28">
        <f>E50-G50</f>
        <v>650000</v>
      </c>
      <c r="L50" s="28">
        <f>F50-G50</f>
        <v>650000</v>
      </c>
    </row>
    <row r="51" spans="1:12" ht="37.5" customHeight="1">
      <c r="A51" s="23" t="s">
        <v>179</v>
      </c>
      <c r="B51" s="24" t="s">
        <v>151</v>
      </c>
      <c r="C51" s="97" t="s">
        <v>180</v>
      </c>
      <c r="D51" s="98"/>
      <c r="E51" s="25">
        <f t="shared" ref="E51:G51" si="7">E52</f>
        <v>1864900</v>
      </c>
      <c r="F51" s="25">
        <f t="shared" si="7"/>
        <v>1864900</v>
      </c>
      <c r="G51" s="25">
        <f t="shared" si="7"/>
        <v>1018393.2</v>
      </c>
      <c r="H51" s="25" t="s">
        <v>38</v>
      </c>
      <c r="I51" s="25" t="s">
        <v>38</v>
      </c>
      <c r="J51" s="25">
        <f t="shared" si="3"/>
        <v>1018393.2</v>
      </c>
      <c r="K51" s="25">
        <v>1487401</v>
      </c>
      <c r="L51" s="25" t="e">
        <f>L52+#REF!</f>
        <v>#REF!</v>
      </c>
    </row>
    <row r="52" spans="1:12" ht="21.4" customHeight="1">
      <c r="A52" s="23" t="s">
        <v>179</v>
      </c>
      <c r="B52" s="24" t="s">
        <v>151</v>
      </c>
      <c r="C52" s="97" t="s">
        <v>309</v>
      </c>
      <c r="D52" s="98"/>
      <c r="E52" s="25">
        <f>E53</f>
        <v>1864900</v>
      </c>
      <c r="F52" s="25">
        <f>F53</f>
        <v>1864900</v>
      </c>
      <c r="G52" s="25">
        <f>G53</f>
        <v>1018393.2</v>
      </c>
      <c r="H52" s="25" t="s">
        <v>38</v>
      </c>
      <c r="I52" s="25" t="s">
        <v>38</v>
      </c>
      <c r="J52" s="25">
        <f t="shared" si="3"/>
        <v>1018393.2</v>
      </c>
      <c r="K52" s="25">
        <f>K53</f>
        <v>846506.8</v>
      </c>
      <c r="L52" s="25">
        <f>L53</f>
        <v>846506.8</v>
      </c>
    </row>
    <row r="53" spans="1:12" ht="36.950000000000003" customHeight="1">
      <c r="A53" s="26" t="s">
        <v>156</v>
      </c>
      <c r="B53" s="27" t="s">
        <v>151</v>
      </c>
      <c r="C53" s="60" t="s">
        <v>308</v>
      </c>
      <c r="D53" s="61"/>
      <c r="E53" s="28">
        <v>1864900</v>
      </c>
      <c r="F53" s="28">
        <v>1864900</v>
      </c>
      <c r="G53" s="28">
        <v>1018393.2</v>
      </c>
      <c r="H53" s="28" t="s">
        <v>38</v>
      </c>
      <c r="I53" s="28" t="s">
        <v>38</v>
      </c>
      <c r="J53" s="28">
        <f t="shared" si="3"/>
        <v>1018393.2</v>
      </c>
      <c r="K53" s="28">
        <f>E53-G53</f>
        <v>846506.8</v>
      </c>
      <c r="L53" s="28">
        <f>F53-G53</f>
        <v>846506.8</v>
      </c>
    </row>
    <row r="54" spans="1:12" ht="36.950000000000003" customHeight="1">
      <c r="A54" s="52" t="s">
        <v>315</v>
      </c>
      <c r="B54" s="27" t="s">
        <v>151</v>
      </c>
      <c r="C54" s="49" t="s">
        <v>318</v>
      </c>
      <c r="D54" s="50"/>
      <c r="E54" s="28">
        <v>44100</v>
      </c>
      <c r="F54" s="28">
        <v>44100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52" t="s">
        <v>315</v>
      </c>
      <c r="B55" s="27" t="s">
        <v>151</v>
      </c>
      <c r="C55" s="49" t="s">
        <v>316</v>
      </c>
      <c r="D55" s="50"/>
      <c r="E55" s="28">
        <v>44100</v>
      </c>
      <c r="F55" s="28">
        <v>44100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36.950000000000003" customHeight="1">
      <c r="A56" s="26" t="s">
        <v>156</v>
      </c>
      <c r="B56" s="27" t="s">
        <v>151</v>
      </c>
      <c r="C56" s="49" t="s">
        <v>317</v>
      </c>
      <c r="D56" s="50"/>
      <c r="E56" s="28">
        <v>44100</v>
      </c>
      <c r="F56" s="28">
        <v>44100</v>
      </c>
      <c r="G56" s="28">
        <v>13000</v>
      </c>
      <c r="H56" s="28"/>
      <c r="I56" s="28"/>
      <c r="J56" s="28">
        <v>13000</v>
      </c>
      <c r="K56" s="28">
        <v>5100</v>
      </c>
      <c r="L56" s="28"/>
    </row>
    <row r="57" spans="1:12" ht="21.4" customHeight="1">
      <c r="A57" s="23" t="s">
        <v>181</v>
      </c>
      <c r="B57" s="24" t="s">
        <v>151</v>
      </c>
      <c r="C57" s="97" t="s">
        <v>182</v>
      </c>
      <c r="D57" s="98"/>
      <c r="E57" s="25">
        <f>E61+E58</f>
        <v>360400</v>
      </c>
      <c r="F57" s="25">
        <f>F61+F58</f>
        <v>360400</v>
      </c>
      <c r="G57" s="25">
        <f>G61</f>
        <v>123111.35</v>
      </c>
      <c r="H57" s="25" t="s">
        <v>38</v>
      </c>
      <c r="I57" s="25" t="s">
        <v>38</v>
      </c>
      <c r="J57" s="25">
        <f t="shared" si="3"/>
        <v>123111.35</v>
      </c>
      <c r="K57" s="25">
        <f>K61</f>
        <v>198088.65</v>
      </c>
      <c r="L57" s="25">
        <f>L61</f>
        <v>198088.65</v>
      </c>
    </row>
    <row r="58" spans="1:12" ht="21.4" customHeight="1">
      <c r="A58" s="23" t="s">
        <v>183</v>
      </c>
      <c r="B58" s="24" t="s">
        <v>151</v>
      </c>
      <c r="C58" s="97" t="s">
        <v>327</v>
      </c>
      <c r="D58" s="98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3" t="s">
        <v>183</v>
      </c>
      <c r="B59" s="24" t="s">
        <v>151</v>
      </c>
      <c r="C59" s="58" t="s">
        <v>328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6" t="s">
        <v>156</v>
      </c>
      <c r="B60" s="24" t="s">
        <v>151</v>
      </c>
      <c r="C60" s="58" t="s">
        <v>329</v>
      </c>
      <c r="D60" s="59"/>
      <c r="E60" s="25">
        <v>39200</v>
      </c>
      <c r="F60" s="25">
        <v>39200</v>
      </c>
      <c r="G60" s="25"/>
      <c r="H60" s="25"/>
      <c r="I60" s="25"/>
      <c r="J60" s="25"/>
      <c r="K60" s="25">
        <v>39200</v>
      </c>
      <c r="L60" s="25"/>
    </row>
    <row r="61" spans="1:12" ht="21.4" customHeight="1">
      <c r="A61" s="23" t="s">
        <v>183</v>
      </c>
      <c r="B61" s="24" t="s">
        <v>151</v>
      </c>
      <c r="C61" s="97" t="s">
        <v>184</v>
      </c>
      <c r="D61" s="98"/>
      <c r="E61" s="25">
        <f>E62+E64+E66+E68+E70</f>
        <v>321200</v>
      </c>
      <c r="F61" s="25">
        <f>F62+F64+F66+F68+F70</f>
        <v>321200</v>
      </c>
      <c r="G61" s="25">
        <f>G62+G64+G68</f>
        <v>123111.35</v>
      </c>
      <c r="H61" s="25" t="s">
        <v>38</v>
      </c>
      <c r="I61" s="25" t="s">
        <v>38</v>
      </c>
      <c r="J61" s="25">
        <f t="shared" si="3"/>
        <v>123111.35</v>
      </c>
      <c r="K61" s="25">
        <f>E61-G61</f>
        <v>198088.65</v>
      </c>
      <c r="L61" s="25">
        <f>L62+L64+L66+L68</f>
        <v>198088.65</v>
      </c>
    </row>
    <row r="62" spans="1:12" ht="21.4" customHeight="1">
      <c r="A62" s="23" t="s">
        <v>183</v>
      </c>
      <c r="B62" s="24" t="s">
        <v>151</v>
      </c>
      <c r="C62" s="97" t="s">
        <v>185</v>
      </c>
      <c r="D62" s="98"/>
      <c r="E62" s="25">
        <v>104800</v>
      </c>
      <c r="F62" s="25">
        <v>104800</v>
      </c>
      <c r="G62" s="45">
        <f>G63</f>
        <v>55133.65</v>
      </c>
      <c r="H62" s="25" t="s">
        <v>38</v>
      </c>
      <c r="I62" s="25" t="s">
        <v>38</v>
      </c>
      <c r="J62" s="25">
        <f t="shared" si="3"/>
        <v>55133.65</v>
      </c>
      <c r="K62" s="25">
        <f>K63</f>
        <v>49666.35</v>
      </c>
      <c r="L62" s="25">
        <f>L63</f>
        <v>49666.35</v>
      </c>
    </row>
    <row r="63" spans="1:12" ht="36.950000000000003" customHeight="1">
      <c r="A63" s="26" t="s">
        <v>156</v>
      </c>
      <c r="B63" s="27" t="s">
        <v>151</v>
      </c>
      <c r="C63" s="60" t="s">
        <v>186</v>
      </c>
      <c r="D63" s="61"/>
      <c r="E63" s="28">
        <v>104800</v>
      </c>
      <c r="F63" s="28">
        <v>104800</v>
      </c>
      <c r="G63" s="45">
        <v>55133.65</v>
      </c>
      <c r="H63" s="28" t="s">
        <v>38</v>
      </c>
      <c r="I63" s="28" t="s">
        <v>38</v>
      </c>
      <c r="J63" s="28">
        <f t="shared" si="3"/>
        <v>55133.65</v>
      </c>
      <c r="K63" s="28">
        <f>E63-G63</f>
        <v>49666.35</v>
      </c>
      <c r="L63" s="28">
        <f>F63-G63</f>
        <v>49666.35</v>
      </c>
    </row>
    <row r="64" spans="1:12" ht="21.4" customHeight="1">
      <c r="A64" s="23" t="s">
        <v>183</v>
      </c>
      <c r="B64" s="24" t="s">
        <v>151</v>
      </c>
      <c r="C64" s="97" t="s">
        <v>187</v>
      </c>
      <c r="D64" s="98"/>
      <c r="E64" s="25">
        <v>30000</v>
      </c>
      <c r="F64" s="25">
        <v>30000</v>
      </c>
      <c r="G64" s="25">
        <f>G65</f>
        <v>29262.7</v>
      </c>
      <c r="H64" s="25" t="s">
        <v>38</v>
      </c>
      <c r="I64" s="25" t="s">
        <v>38</v>
      </c>
      <c r="J64" s="25">
        <f t="shared" si="3"/>
        <v>29262.7</v>
      </c>
      <c r="K64" s="25">
        <f>K65</f>
        <v>737.29999999999927</v>
      </c>
      <c r="L64" s="25">
        <f>L65</f>
        <v>737.29999999999927</v>
      </c>
    </row>
    <row r="65" spans="1:12" ht="36.950000000000003" customHeight="1">
      <c r="A65" s="26" t="s">
        <v>156</v>
      </c>
      <c r="B65" s="27" t="s">
        <v>151</v>
      </c>
      <c r="C65" s="60" t="s">
        <v>188</v>
      </c>
      <c r="D65" s="61"/>
      <c r="E65" s="28">
        <v>30000</v>
      </c>
      <c r="F65" s="28">
        <v>30000</v>
      </c>
      <c r="G65" s="28">
        <v>29262.7</v>
      </c>
      <c r="H65" s="28" t="s">
        <v>38</v>
      </c>
      <c r="I65" s="28" t="s">
        <v>38</v>
      </c>
      <c r="J65" s="28">
        <f t="shared" si="3"/>
        <v>29262.7</v>
      </c>
      <c r="K65" s="28">
        <f>E65-G65</f>
        <v>737.29999999999927</v>
      </c>
      <c r="L65" s="28">
        <f>F65-G65</f>
        <v>737.29999999999927</v>
      </c>
    </row>
    <row r="66" spans="1:12" ht="21.4" customHeight="1">
      <c r="A66" s="23" t="s">
        <v>183</v>
      </c>
      <c r="B66" s="24" t="s">
        <v>151</v>
      </c>
      <c r="C66" s="97" t="s">
        <v>292</v>
      </c>
      <c r="D66" s="98"/>
      <c r="E66" s="25">
        <f>E67</f>
        <v>17000</v>
      </c>
      <c r="F66" s="25">
        <f>F67</f>
        <v>17000</v>
      </c>
      <c r="G66" s="25" t="s">
        <v>38</v>
      </c>
      <c r="H66" s="25" t="s">
        <v>38</v>
      </c>
      <c r="I66" s="25" t="s">
        <v>38</v>
      </c>
      <c r="J66" s="25" t="str">
        <f t="shared" si="3"/>
        <v>-</v>
      </c>
      <c r="K66" s="25">
        <f>K67</f>
        <v>17000</v>
      </c>
      <c r="L66" s="25">
        <f>L67</f>
        <v>17000</v>
      </c>
    </row>
    <row r="67" spans="1:12" ht="36.950000000000003" customHeight="1">
      <c r="A67" s="26" t="s">
        <v>156</v>
      </c>
      <c r="B67" s="27" t="s">
        <v>151</v>
      </c>
      <c r="C67" s="60" t="s">
        <v>293</v>
      </c>
      <c r="D67" s="61"/>
      <c r="E67" s="28">
        <v>17000</v>
      </c>
      <c r="F67" s="28">
        <v>17000</v>
      </c>
      <c r="G67" s="28" t="s">
        <v>38</v>
      </c>
      <c r="H67" s="28" t="s">
        <v>38</v>
      </c>
      <c r="I67" s="28" t="s">
        <v>38</v>
      </c>
      <c r="J67" s="28" t="str">
        <f t="shared" si="3"/>
        <v>-</v>
      </c>
      <c r="K67" s="28">
        <v>17000</v>
      </c>
      <c r="L67" s="28">
        <v>17000</v>
      </c>
    </row>
    <row r="68" spans="1:12" ht="21.4" customHeight="1">
      <c r="A68" s="23" t="s">
        <v>183</v>
      </c>
      <c r="B68" s="24" t="s">
        <v>151</v>
      </c>
      <c r="C68" s="97" t="s">
        <v>294</v>
      </c>
      <c r="D68" s="98"/>
      <c r="E68" s="25">
        <f>E69</f>
        <v>169400</v>
      </c>
      <c r="F68" s="25">
        <f>F69</f>
        <v>169400</v>
      </c>
      <c r="G68" s="25">
        <f>G69</f>
        <v>38715</v>
      </c>
      <c r="H68" s="25" t="s">
        <v>38</v>
      </c>
      <c r="I68" s="25" t="s">
        <v>38</v>
      </c>
      <c r="J68" s="25">
        <f t="shared" ref="J68:J69" si="8">IF(IF(G68="-",0,G68)+IF(H68="-",0,H68)+IF(I68="-",0,I68)=0,"-",IF(G68="-",0,G68)+IF(H68="-",0,H68)+IF(I68="-",0,I68))</f>
        <v>38715</v>
      </c>
      <c r="K68" s="25">
        <f>K69</f>
        <v>130685</v>
      </c>
      <c r="L68" s="25">
        <f>L69</f>
        <v>130685</v>
      </c>
    </row>
    <row r="69" spans="1:12" ht="36.950000000000003" customHeight="1">
      <c r="A69" s="26" t="s">
        <v>156</v>
      </c>
      <c r="B69" s="27" t="s">
        <v>151</v>
      </c>
      <c r="C69" s="60" t="s">
        <v>295</v>
      </c>
      <c r="D69" s="61"/>
      <c r="E69" s="28">
        <v>169400</v>
      </c>
      <c r="F69" s="28">
        <v>169400</v>
      </c>
      <c r="G69" s="28">
        <v>38715</v>
      </c>
      <c r="H69" s="28" t="s">
        <v>38</v>
      </c>
      <c r="I69" s="28" t="s">
        <v>38</v>
      </c>
      <c r="J69" s="28">
        <f t="shared" si="8"/>
        <v>38715</v>
      </c>
      <c r="K69" s="28">
        <f>E69-G69</f>
        <v>130685</v>
      </c>
      <c r="L69" s="28">
        <f>F69-G69</f>
        <v>130685</v>
      </c>
    </row>
    <row r="70" spans="1:12" ht="36.950000000000003" customHeight="1">
      <c r="A70" s="26" t="s">
        <v>156</v>
      </c>
      <c r="B70" s="27" t="s">
        <v>151</v>
      </c>
      <c r="C70" s="51" t="s">
        <v>314</v>
      </c>
      <c r="D70" s="50"/>
      <c r="E70" s="40">
        <v>0</v>
      </c>
      <c r="F70" s="40">
        <v>0</v>
      </c>
      <c r="G70" s="28"/>
      <c r="H70" s="28"/>
      <c r="I70" s="28"/>
      <c r="J70" s="28"/>
      <c r="K70" s="28">
        <v>2561400</v>
      </c>
      <c r="L70" s="28"/>
    </row>
    <row r="71" spans="1:12" ht="36.950000000000003" customHeight="1">
      <c r="A71" s="26" t="s">
        <v>156</v>
      </c>
      <c r="B71" s="27" t="s">
        <v>151</v>
      </c>
      <c r="C71" s="49" t="s">
        <v>313</v>
      </c>
      <c r="D71" s="50"/>
      <c r="E71" s="28">
        <v>0</v>
      </c>
      <c r="F71" s="28">
        <v>0</v>
      </c>
      <c r="G71" s="28"/>
      <c r="H71" s="28"/>
      <c r="I71" s="28"/>
      <c r="J71" s="28"/>
      <c r="K71" s="28">
        <v>2561400</v>
      </c>
      <c r="L71" s="28"/>
    </row>
    <row r="72" spans="1:12" ht="21.4" customHeight="1">
      <c r="A72" s="23" t="s">
        <v>189</v>
      </c>
      <c r="B72" s="24" t="s">
        <v>151</v>
      </c>
      <c r="C72" s="97" t="s">
        <v>190</v>
      </c>
      <c r="D72" s="98"/>
      <c r="E72" s="25">
        <f t="shared" ref="E72:G74" si="9">E73</f>
        <v>30000</v>
      </c>
      <c r="F72" s="25">
        <f t="shared" si="9"/>
        <v>30000</v>
      </c>
      <c r="G72" s="25">
        <f t="shared" si="9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E72-G72</f>
        <v>30000</v>
      </c>
      <c r="L72" s="25">
        <f>L73</f>
        <v>30000</v>
      </c>
    </row>
    <row r="73" spans="1:12" ht="36.950000000000003" customHeight="1">
      <c r="A73" s="23" t="s">
        <v>191</v>
      </c>
      <c r="B73" s="24" t="s">
        <v>151</v>
      </c>
      <c r="C73" s="97" t="s">
        <v>192</v>
      </c>
      <c r="D73" s="98"/>
      <c r="E73" s="25">
        <f t="shared" si="9"/>
        <v>30000</v>
      </c>
      <c r="F73" s="25">
        <f t="shared" si="9"/>
        <v>30000</v>
      </c>
      <c r="G73" s="25">
        <f t="shared" si="9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3" t="s">
        <v>191</v>
      </c>
      <c r="B74" s="24" t="s">
        <v>151</v>
      </c>
      <c r="C74" s="97" t="s">
        <v>297</v>
      </c>
      <c r="D74" s="98"/>
      <c r="E74" s="25">
        <f t="shared" si="9"/>
        <v>30000</v>
      </c>
      <c r="F74" s="25">
        <f t="shared" si="9"/>
        <v>30000</v>
      </c>
      <c r="G74" s="25">
        <f t="shared" si="9"/>
        <v>0</v>
      </c>
      <c r="H74" s="25" t="s">
        <v>38</v>
      </c>
      <c r="I74" s="25" t="s">
        <v>38</v>
      </c>
      <c r="J74" s="25" t="str">
        <f t="shared" si="3"/>
        <v>-</v>
      </c>
      <c r="K74" s="25">
        <f>K75</f>
        <v>30000</v>
      </c>
      <c r="L74" s="25">
        <f>L75</f>
        <v>30000</v>
      </c>
    </row>
    <row r="75" spans="1:12" ht="36.950000000000003" customHeight="1">
      <c r="A75" s="26" t="s">
        <v>156</v>
      </c>
      <c r="B75" s="27" t="s">
        <v>151</v>
      </c>
      <c r="C75" s="60" t="s">
        <v>296</v>
      </c>
      <c r="D75" s="61"/>
      <c r="E75" s="28">
        <v>30000</v>
      </c>
      <c r="F75" s="28">
        <v>30000</v>
      </c>
      <c r="G75" s="28">
        <v>0</v>
      </c>
      <c r="H75" s="28" t="s">
        <v>38</v>
      </c>
      <c r="I75" s="28" t="s">
        <v>38</v>
      </c>
      <c r="J75" s="28" t="str">
        <f t="shared" si="3"/>
        <v>-</v>
      </c>
      <c r="K75" s="28">
        <f>E75-G75</f>
        <v>30000</v>
      </c>
      <c r="L75" s="28">
        <f>F75-G75</f>
        <v>30000</v>
      </c>
    </row>
    <row r="76" spans="1:12" ht="21.4" customHeight="1">
      <c r="A76" s="23" t="s">
        <v>193</v>
      </c>
      <c r="B76" s="24" t="s">
        <v>151</v>
      </c>
      <c r="C76" s="97" t="s">
        <v>194</v>
      </c>
      <c r="D76" s="98"/>
      <c r="E76" s="25">
        <f>E77+E84</f>
        <v>4230000</v>
      </c>
      <c r="F76" s="25">
        <f>F77+F84</f>
        <v>4230000</v>
      </c>
      <c r="G76" s="25">
        <f>G77+G84</f>
        <v>2960455.88</v>
      </c>
      <c r="H76" s="25" t="s">
        <v>38</v>
      </c>
      <c r="I76" s="25" t="s">
        <v>38</v>
      </c>
      <c r="J76" s="25">
        <f>G76</f>
        <v>2960455.88</v>
      </c>
      <c r="K76" s="25">
        <f>E76-G76</f>
        <v>1269544.1200000001</v>
      </c>
      <c r="L76" s="25">
        <f>F76-G76</f>
        <v>1269544.1200000001</v>
      </c>
    </row>
    <row r="77" spans="1:12" ht="21.4" customHeight="1">
      <c r="A77" s="23" t="s">
        <v>195</v>
      </c>
      <c r="B77" s="24" t="s">
        <v>151</v>
      </c>
      <c r="C77" s="97" t="s">
        <v>196</v>
      </c>
      <c r="D77" s="98"/>
      <c r="E77" s="25">
        <f>E78+E80+E82</f>
        <v>4200000</v>
      </c>
      <c r="F77" s="25">
        <f>F78+F80+F82</f>
        <v>4200000</v>
      </c>
      <c r="G77" s="25">
        <f>G78+G82+G80</f>
        <v>2960455.88</v>
      </c>
      <c r="H77" s="25" t="s">
        <v>38</v>
      </c>
      <c r="I77" s="25" t="s">
        <v>38</v>
      </c>
      <c r="J77" s="25">
        <f>J78+J82</f>
        <v>2184455.88</v>
      </c>
      <c r="K77" s="25">
        <f>E77-G77</f>
        <v>1239544.1200000001</v>
      </c>
      <c r="L77" s="25">
        <f>F77-G77</f>
        <v>1239544.1200000001</v>
      </c>
    </row>
    <row r="78" spans="1:12" ht="21.4" customHeight="1">
      <c r="A78" s="23" t="s">
        <v>195</v>
      </c>
      <c r="B78" s="24" t="s">
        <v>151</v>
      </c>
      <c r="C78" s="97" t="s">
        <v>197</v>
      </c>
      <c r="D78" s="98"/>
      <c r="E78" s="25">
        <f>E79</f>
        <v>3271900</v>
      </c>
      <c r="F78" s="25">
        <f>F79</f>
        <v>3271900</v>
      </c>
      <c r="G78" s="25">
        <f>G79</f>
        <v>2183118.25</v>
      </c>
      <c r="H78" s="25" t="s">
        <v>38</v>
      </c>
      <c r="I78" s="25" t="s">
        <v>38</v>
      </c>
      <c r="J78" s="25">
        <f t="shared" ref="J78:J91" si="10">IF(IF(G78="-",0,G78)+IF(H78="-",0,H78)+IF(I78="-",0,I78)=0,"-",IF(G78="-",0,G78)+IF(H78="-",0,H78)+IF(I78="-",0,I78))</f>
        <v>2183118.25</v>
      </c>
      <c r="K78" s="25">
        <f>K79</f>
        <v>1088781.75</v>
      </c>
      <c r="L78" s="25">
        <f>L79</f>
        <v>1088781.75</v>
      </c>
    </row>
    <row r="79" spans="1:12" ht="61.5" customHeight="1">
      <c r="A79" s="26" t="s">
        <v>198</v>
      </c>
      <c r="B79" s="27" t="s">
        <v>151</v>
      </c>
      <c r="C79" s="60" t="s">
        <v>199</v>
      </c>
      <c r="D79" s="61"/>
      <c r="E79" s="28">
        <v>3271900</v>
      </c>
      <c r="F79" s="28">
        <v>3271900</v>
      </c>
      <c r="G79" s="28">
        <v>2183118.25</v>
      </c>
      <c r="H79" s="28" t="s">
        <v>38</v>
      </c>
      <c r="I79" s="28" t="s">
        <v>38</v>
      </c>
      <c r="J79" s="28">
        <f t="shared" si="10"/>
        <v>2183118.25</v>
      </c>
      <c r="K79" s="28">
        <f>E79-G79</f>
        <v>1088781.75</v>
      </c>
      <c r="L79" s="28">
        <f>F79-G79</f>
        <v>1088781.75</v>
      </c>
    </row>
    <row r="80" spans="1:12" ht="61.5" customHeight="1">
      <c r="A80" s="26" t="s">
        <v>156</v>
      </c>
      <c r="B80" s="27" t="s">
        <v>151</v>
      </c>
      <c r="C80" s="55" t="s">
        <v>323</v>
      </c>
      <c r="D80" s="50"/>
      <c r="E80" s="28">
        <v>776100</v>
      </c>
      <c r="F80" s="28">
        <v>776100</v>
      </c>
      <c r="G80" s="28">
        <v>776000</v>
      </c>
      <c r="H80" s="28"/>
      <c r="I80" s="28"/>
      <c r="J80" s="28">
        <v>776000</v>
      </c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324</v>
      </c>
      <c r="D81" s="50"/>
      <c r="E81" s="28">
        <v>776100</v>
      </c>
      <c r="F81" s="28">
        <v>776100</v>
      </c>
      <c r="G81" s="28">
        <v>776000</v>
      </c>
      <c r="H81" s="28"/>
      <c r="I81" s="28"/>
      <c r="J81" s="28">
        <v>776000</v>
      </c>
      <c r="K81" s="28">
        <v>776000</v>
      </c>
      <c r="L81" s="28"/>
    </row>
    <row r="82" spans="1:12" ht="61.5" customHeight="1">
      <c r="A82" s="26" t="s">
        <v>156</v>
      </c>
      <c r="B82" s="27" t="s">
        <v>151</v>
      </c>
      <c r="C82" s="56" t="s">
        <v>325</v>
      </c>
      <c r="D82" s="57"/>
      <c r="E82" s="28">
        <v>152000</v>
      </c>
      <c r="F82" s="28">
        <v>152000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61.5" customHeight="1">
      <c r="A83" s="26" t="s">
        <v>156</v>
      </c>
      <c r="B83" s="27" t="s">
        <v>151</v>
      </c>
      <c r="C83" s="56" t="s">
        <v>326</v>
      </c>
      <c r="D83" s="57"/>
      <c r="E83" s="28">
        <v>152000</v>
      </c>
      <c r="F83" s="28">
        <v>152000</v>
      </c>
      <c r="G83" s="28">
        <v>1337.63</v>
      </c>
      <c r="H83" s="28"/>
      <c r="I83" s="28"/>
      <c r="J83" s="28">
        <v>1337.63</v>
      </c>
      <c r="K83" s="28">
        <v>662.37</v>
      </c>
      <c r="L83" s="28"/>
    </row>
    <row r="84" spans="1:12" ht="24.75" customHeight="1">
      <c r="A84" s="23" t="s">
        <v>200</v>
      </c>
      <c r="B84" s="24" t="s">
        <v>151</v>
      </c>
      <c r="C84" s="97" t="s">
        <v>201</v>
      </c>
      <c r="D84" s="98"/>
      <c r="E84" s="25">
        <f t="shared" ref="E84:G85" si="11">E85</f>
        <v>30000</v>
      </c>
      <c r="F84" s="25">
        <f t="shared" si="11"/>
        <v>30000</v>
      </c>
      <c r="G84" s="25">
        <f t="shared" si="11"/>
        <v>0</v>
      </c>
      <c r="H84" s="25" t="s">
        <v>38</v>
      </c>
      <c r="I84" s="25" t="s">
        <v>38</v>
      </c>
      <c r="J84" s="25" t="str">
        <f t="shared" si="10"/>
        <v>-</v>
      </c>
      <c r="K84" s="25">
        <f>K85</f>
        <v>30000</v>
      </c>
      <c r="L84" s="25">
        <f>L85</f>
        <v>30000</v>
      </c>
    </row>
    <row r="85" spans="1:12" ht="24.6" customHeight="1">
      <c r="A85" s="23" t="s">
        <v>200</v>
      </c>
      <c r="B85" s="24" t="s">
        <v>151</v>
      </c>
      <c r="C85" s="97" t="s">
        <v>299</v>
      </c>
      <c r="D85" s="98"/>
      <c r="E85" s="25">
        <f t="shared" si="11"/>
        <v>30000</v>
      </c>
      <c r="F85" s="25">
        <f t="shared" si="11"/>
        <v>30000</v>
      </c>
      <c r="G85" s="25">
        <f t="shared" si="11"/>
        <v>0</v>
      </c>
      <c r="H85" s="25" t="s">
        <v>38</v>
      </c>
      <c r="I85" s="25" t="s">
        <v>38</v>
      </c>
      <c r="J85" s="25" t="str">
        <f t="shared" si="10"/>
        <v>-</v>
      </c>
      <c r="K85" s="25">
        <f>K86</f>
        <v>30000</v>
      </c>
      <c r="L85" s="25">
        <f>L86</f>
        <v>30000</v>
      </c>
    </row>
    <row r="86" spans="1:12" ht="36.950000000000003" customHeight="1">
      <c r="A86" s="26" t="s">
        <v>156</v>
      </c>
      <c r="B86" s="27" t="s">
        <v>151</v>
      </c>
      <c r="C86" s="60" t="s">
        <v>298</v>
      </c>
      <c r="D86" s="61"/>
      <c r="E86" s="28">
        <v>30000</v>
      </c>
      <c r="F86" s="28">
        <v>30000</v>
      </c>
      <c r="G86" s="28">
        <v>0</v>
      </c>
      <c r="H86" s="28" t="s">
        <v>38</v>
      </c>
      <c r="I86" s="28" t="s">
        <v>38</v>
      </c>
      <c r="J86" s="28" t="str">
        <f t="shared" si="10"/>
        <v>-</v>
      </c>
      <c r="K86" s="28">
        <f>E86-G86</f>
        <v>30000</v>
      </c>
      <c r="L86" s="28">
        <f>F86-G86</f>
        <v>30000</v>
      </c>
    </row>
    <row r="87" spans="1:12" ht="21.4" customHeight="1">
      <c r="A87" s="23" t="s">
        <v>202</v>
      </c>
      <c r="B87" s="24" t="s">
        <v>151</v>
      </c>
      <c r="C87" s="97" t="s">
        <v>203</v>
      </c>
      <c r="D87" s="98"/>
      <c r="E87" s="28">
        <v>270000</v>
      </c>
      <c r="F87" s="28">
        <v>270000</v>
      </c>
      <c r="G87" s="40">
        <v>186529.32</v>
      </c>
      <c r="H87" s="25" t="s">
        <v>38</v>
      </c>
      <c r="I87" s="25" t="s">
        <v>38</v>
      </c>
      <c r="J87" s="25">
        <f t="shared" si="10"/>
        <v>186529.32</v>
      </c>
      <c r="K87" s="40">
        <f>E87-G87</f>
        <v>83470.679999999993</v>
      </c>
      <c r="L87" s="40">
        <f>L88</f>
        <v>83470.679999999993</v>
      </c>
    </row>
    <row r="88" spans="1:12" ht="21.4" customHeight="1">
      <c r="A88" s="23" t="s">
        <v>204</v>
      </c>
      <c r="B88" s="24" t="s">
        <v>151</v>
      </c>
      <c r="C88" s="97" t="s">
        <v>205</v>
      </c>
      <c r="D88" s="98"/>
      <c r="E88" s="28">
        <v>270000</v>
      </c>
      <c r="F88" s="28">
        <v>270000</v>
      </c>
      <c r="G88" s="40">
        <v>186529.32</v>
      </c>
      <c r="H88" s="25" t="s">
        <v>38</v>
      </c>
      <c r="I88" s="25" t="s">
        <v>38</v>
      </c>
      <c r="J88" s="25">
        <f t="shared" si="10"/>
        <v>186529.32</v>
      </c>
      <c r="K88" s="40">
        <f>E88-G88</f>
        <v>83470.679999999993</v>
      </c>
      <c r="L88" s="40">
        <f>L89</f>
        <v>83470.679999999993</v>
      </c>
    </row>
    <row r="89" spans="1:12" ht="21.4" customHeight="1">
      <c r="A89" s="23" t="s">
        <v>204</v>
      </c>
      <c r="B89" s="24" t="s">
        <v>151</v>
      </c>
      <c r="C89" s="97" t="s">
        <v>206</v>
      </c>
      <c r="D89" s="98"/>
      <c r="E89" s="28">
        <v>270000</v>
      </c>
      <c r="F89" s="28">
        <v>270000</v>
      </c>
      <c r="G89" s="40">
        <v>186529.32</v>
      </c>
      <c r="H89" s="25" t="s">
        <v>38</v>
      </c>
      <c r="I89" s="25" t="s">
        <v>38</v>
      </c>
      <c r="J89" s="25">
        <f t="shared" si="10"/>
        <v>186529.32</v>
      </c>
      <c r="K89" s="40">
        <f>E89-G89</f>
        <v>83470.679999999993</v>
      </c>
      <c r="L89" s="40">
        <f>K89</f>
        <v>83470.679999999993</v>
      </c>
    </row>
    <row r="90" spans="1:12" ht="32.25" customHeight="1">
      <c r="A90" s="26" t="s">
        <v>207</v>
      </c>
      <c r="B90" s="24" t="s">
        <v>151</v>
      </c>
      <c r="C90" s="60" t="s">
        <v>208</v>
      </c>
      <c r="D90" s="61"/>
      <c r="E90" s="28">
        <v>270000</v>
      </c>
      <c r="F90" s="28">
        <v>270000</v>
      </c>
      <c r="G90" s="40">
        <v>186529.32</v>
      </c>
      <c r="H90" s="25"/>
      <c r="I90" s="25"/>
      <c r="J90" s="40">
        <v>186529.32</v>
      </c>
      <c r="K90" s="40">
        <f>E90-G90</f>
        <v>83470.679999999993</v>
      </c>
      <c r="L90" s="40">
        <f>F90-G90</f>
        <v>83470.679999999993</v>
      </c>
    </row>
    <row r="91" spans="1:12" ht="24.6" customHeight="1">
      <c r="A91" s="23" t="s">
        <v>209</v>
      </c>
      <c r="B91" s="24" t="s">
        <v>210</v>
      </c>
      <c r="C91" s="97" t="s">
        <v>39</v>
      </c>
      <c r="D91" s="98"/>
      <c r="E91" s="25" t="s">
        <v>39</v>
      </c>
      <c r="F91" s="25" t="s">
        <v>39</v>
      </c>
      <c r="G91" s="25">
        <v>225271.67</v>
      </c>
      <c r="H91" s="25" t="s">
        <v>38</v>
      </c>
      <c r="I91" s="25" t="s">
        <v>38</v>
      </c>
      <c r="J91" s="25">
        <f t="shared" si="10"/>
        <v>225271.67</v>
      </c>
      <c r="K91" s="25" t="s">
        <v>39</v>
      </c>
      <c r="L91" s="25" t="s">
        <v>39</v>
      </c>
    </row>
  </sheetData>
  <mergeCells count="82">
    <mergeCell ref="C50:D50"/>
    <mergeCell ref="C84:D84"/>
    <mergeCell ref="C76:D76"/>
    <mergeCell ref="C77:D77"/>
    <mergeCell ref="C78:D78"/>
    <mergeCell ref="C79:D79"/>
    <mergeCell ref="C51:D51"/>
    <mergeCell ref="C58:D58"/>
    <mergeCell ref="C75:D75"/>
    <mergeCell ref="C62:D62"/>
    <mergeCell ref="C63:D63"/>
    <mergeCell ref="C64:D64"/>
    <mergeCell ref="C65:D65"/>
    <mergeCell ref="C68:D68"/>
    <mergeCell ref="C69:D69"/>
    <mergeCell ref="C66:D66"/>
    <mergeCell ref="C91:D91"/>
    <mergeCell ref="C85:D85"/>
    <mergeCell ref="C86:D86"/>
    <mergeCell ref="C87:D87"/>
    <mergeCell ref="C88:D88"/>
    <mergeCell ref="C89:D89"/>
    <mergeCell ref="C90:D90"/>
    <mergeCell ref="C67:D67"/>
    <mergeCell ref="C72:D72"/>
    <mergeCell ref="C73:D73"/>
    <mergeCell ref="C74:D74"/>
    <mergeCell ref="C57:D57"/>
    <mergeCell ref="C37:D37"/>
    <mergeCell ref="C38:D38"/>
    <mergeCell ref="C61:D61"/>
    <mergeCell ref="C53:D53"/>
    <mergeCell ref="C52:D52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opLeftCell="A10" workbookViewId="0">
      <selection activeCell="E26" sqref="E26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211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213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-225271.66999999993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-225271.66999999993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341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342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-225271.66999999993</v>
      </c>
      <c r="F21" s="25" t="s">
        <v>38</v>
      </c>
      <c r="G21" s="25" t="s">
        <v>38</v>
      </c>
      <c r="H21" s="25">
        <f t="shared" si="0"/>
        <v>-225271.66999999993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-225271.66999999993</v>
      </c>
      <c r="F22" s="28" t="s">
        <v>38</v>
      </c>
      <c r="G22" s="28" t="s">
        <v>39</v>
      </c>
      <c r="H22" s="28">
        <f t="shared" si="0"/>
        <v>-225271.66999999993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-7160383.1200000001</v>
      </c>
      <c r="F23" s="28" t="s">
        <v>39</v>
      </c>
      <c r="G23" s="28" t="s">
        <v>39</v>
      </c>
      <c r="H23" s="28">
        <f t="shared" si="0"/>
        <v>-7160383.1200000001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6935111.4500000002</v>
      </c>
      <c r="F24" s="28" t="s">
        <v>38</v>
      </c>
      <c r="G24" s="28" t="s">
        <v>39</v>
      </c>
      <c r="H24" s="28">
        <f t="shared" si="0"/>
        <v>6935111.4500000002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3" t="s">
        <v>300</v>
      </c>
      <c r="E29" s="114"/>
      <c r="F29" s="114"/>
      <c r="G29" s="114"/>
      <c r="H29" s="114"/>
    </row>
    <row r="30" spans="1:9" ht="27" customHeight="1">
      <c r="A30" s="9" t="s">
        <v>301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343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2020-10-14T08:48:46Z</cp:lastPrinted>
  <dcterms:created xsi:type="dcterms:W3CDTF">2019-06-03T07:06:20Z</dcterms:created>
  <dcterms:modified xsi:type="dcterms:W3CDTF">2020-10-14T08:50:27Z</dcterms:modified>
</cp:coreProperties>
</file>