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Доходы!$J$80</definedName>
    <definedName name="LAST_CELL" localSheetId="2">Источники!$I$32</definedName>
    <definedName name="LAST_CELL" localSheetId="1">Расходы!#REF!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Доходы!$A$85</definedName>
    <definedName name="REND_1" localSheetId="2">Источники!$A$27</definedName>
    <definedName name="REND_1" localSheetId="1">Расходы!$A$91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4519"/>
</workbook>
</file>

<file path=xl/calcChain.xml><?xml version="1.0" encoding="utf-8"?>
<calcChain xmlns="http://schemas.openxmlformats.org/spreadsheetml/2006/main">
  <c r="F29" i="1"/>
  <c r="L80" i="2"/>
  <c r="K81"/>
  <c r="L81" s="1"/>
  <c r="K80"/>
  <c r="K83"/>
  <c r="L83" s="1"/>
  <c r="K82"/>
  <c r="L82" s="1"/>
  <c r="J83"/>
  <c r="J82"/>
  <c r="F32" i="1"/>
  <c r="I32" s="1"/>
  <c r="F33"/>
  <c r="F34"/>
  <c r="L50" i="2"/>
  <c r="K50"/>
  <c r="J50"/>
  <c r="E68"/>
  <c r="F68"/>
  <c r="F25" i="1"/>
  <c r="I28"/>
  <c r="F79"/>
  <c r="E79"/>
  <c r="E68" s="1"/>
  <c r="J81"/>
  <c r="I81"/>
  <c r="I83"/>
  <c r="J83"/>
  <c r="J84"/>
  <c r="L90" i="2"/>
  <c r="K90"/>
  <c r="F39" i="1"/>
  <c r="F45"/>
  <c r="F49"/>
  <c r="I31"/>
  <c r="G62" i="2"/>
  <c r="F24" i="1" l="1"/>
  <c r="J32"/>
  <c r="F53"/>
  <c r="J85"/>
  <c r="K89" i="2"/>
  <c r="L89" s="1"/>
  <c r="L88" s="1"/>
  <c r="L87" s="1"/>
  <c r="K88"/>
  <c r="K87"/>
  <c r="I65" i="1"/>
  <c r="E22" i="3"/>
  <c r="H22" s="1"/>
  <c r="E78" i="2"/>
  <c r="E77" s="1"/>
  <c r="E33"/>
  <c r="E23"/>
  <c r="E19"/>
  <c r="G19"/>
  <c r="F19"/>
  <c r="K79"/>
  <c r="K78" s="1"/>
  <c r="G78"/>
  <c r="L86"/>
  <c r="L85" s="1"/>
  <c r="L84" s="1"/>
  <c r="K86"/>
  <c r="K85" s="1"/>
  <c r="K84" s="1"/>
  <c r="G85"/>
  <c r="G84" s="1"/>
  <c r="J84" s="1"/>
  <c r="F85"/>
  <c r="F84" s="1"/>
  <c r="E85"/>
  <c r="E84" s="1"/>
  <c r="F78"/>
  <c r="F77" s="1"/>
  <c r="L79"/>
  <c r="L78" s="1"/>
  <c r="L75"/>
  <c r="L74" s="1"/>
  <c r="L73" s="1"/>
  <c r="L72" s="1"/>
  <c r="K75"/>
  <c r="K74" s="1"/>
  <c r="K73" s="1"/>
  <c r="G74"/>
  <c r="G73" s="1"/>
  <c r="J73" s="1"/>
  <c r="F74"/>
  <c r="F73" s="1"/>
  <c r="F72" s="1"/>
  <c r="E74"/>
  <c r="E73" s="1"/>
  <c r="E72" s="1"/>
  <c r="L69"/>
  <c r="L68" s="1"/>
  <c r="K69"/>
  <c r="K68" s="1"/>
  <c r="G68"/>
  <c r="J68" s="1"/>
  <c r="J69"/>
  <c r="L66"/>
  <c r="K66"/>
  <c r="E66"/>
  <c r="F66"/>
  <c r="F61" s="1"/>
  <c r="F57" s="1"/>
  <c r="L65"/>
  <c r="L64" s="1"/>
  <c r="K65"/>
  <c r="K64" s="1"/>
  <c r="G64"/>
  <c r="J64" s="1"/>
  <c r="L63"/>
  <c r="L62" s="1"/>
  <c r="K63"/>
  <c r="K62" s="1"/>
  <c r="L53"/>
  <c r="L52" s="1"/>
  <c r="K53"/>
  <c r="K52" s="1"/>
  <c r="G52"/>
  <c r="G51" s="1"/>
  <c r="G48" s="1"/>
  <c r="J48" s="1"/>
  <c r="F52"/>
  <c r="F51" s="1"/>
  <c r="E52"/>
  <c r="E51" s="1"/>
  <c r="E48" s="1"/>
  <c r="L47"/>
  <c r="L46" s="1"/>
  <c r="L45" s="1"/>
  <c r="L44" s="1"/>
  <c r="K47"/>
  <c r="K46" s="1"/>
  <c r="K45" s="1"/>
  <c r="K44" s="1"/>
  <c r="G44"/>
  <c r="J44" s="1"/>
  <c r="F45"/>
  <c r="F44" s="1"/>
  <c r="E45"/>
  <c r="E44" s="1"/>
  <c r="K42"/>
  <c r="G41"/>
  <c r="J41" s="1"/>
  <c r="F41"/>
  <c r="F40" s="1"/>
  <c r="F39" s="1"/>
  <c r="E41"/>
  <c r="E40" s="1"/>
  <c r="E39" s="1"/>
  <c r="L43"/>
  <c r="K43"/>
  <c r="L42"/>
  <c r="G33"/>
  <c r="J33" s="1"/>
  <c r="F33"/>
  <c r="L38"/>
  <c r="K38"/>
  <c r="L37"/>
  <c r="K37"/>
  <c r="L36"/>
  <c r="K36"/>
  <c r="J35"/>
  <c r="L34"/>
  <c r="L35" s="1"/>
  <c r="K34"/>
  <c r="K35" s="1"/>
  <c r="K29"/>
  <c r="K28"/>
  <c r="L18"/>
  <c r="L17"/>
  <c r="K18"/>
  <c r="K17"/>
  <c r="G23"/>
  <c r="F23"/>
  <c r="L25"/>
  <c r="K25"/>
  <c r="L24"/>
  <c r="K24"/>
  <c r="L22"/>
  <c r="K22"/>
  <c r="L21"/>
  <c r="K21"/>
  <c r="L20"/>
  <c r="K20"/>
  <c r="I61" i="1"/>
  <c r="J61"/>
  <c r="J60"/>
  <c r="I60"/>
  <c r="J58"/>
  <c r="J57"/>
  <c r="J56"/>
  <c r="I59"/>
  <c r="I58"/>
  <c r="I57"/>
  <c r="I56"/>
  <c r="J55"/>
  <c r="J54"/>
  <c r="I55"/>
  <c r="I54"/>
  <c r="J82"/>
  <c r="J80"/>
  <c r="I82"/>
  <c r="I80"/>
  <c r="I73"/>
  <c r="F74"/>
  <c r="J78"/>
  <c r="J77"/>
  <c r="I78"/>
  <c r="I77"/>
  <c r="J72"/>
  <c r="J71"/>
  <c r="J70"/>
  <c r="I72"/>
  <c r="I71"/>
  <c r="I70"/>
  <c r="J62"/>
  <c r="J63"/>
  <c r="E43"/>
  <c r="E37" s="1"/>
  <c r="E22" s="1"/>
  <c r="J49"/>
  <c r="I52"/>
  <c r="I51"/>
  <c r="I50"/>
  <c r="F44"/>
  <c r="I47"/>
  <c r="I46"/>
  <c r="I39"/>
  <c r="I42"/>
  <c r="I41"/>
  <c r="I40"/>
  <c r="J34"/>
  <c r="I36"/>
  <c r="I35"/>
  <c r="J25"/>
  <c r="I30"/>
  <c r="I27"/>
  <c r="I26"/>
  <c r="H14" i="3"/>
  <c r="H16"/>
  <c r="H18"/>
  <c r="H19"/>
  <c r="H20"/>
  <c r="H23"/>
  <c r="H24"/>
  <c r="H25"/>
  <c r="H26"/>
  <c r="H27"/>
  <c r="J17" i="2"/>
  <c r="J18"/>
  <c r="J20"/>
  <c r="J21"/>
  <c r="J22"/>
  <c r="J24"/>
  <c r="J25"/>
  <c r="J26"/>
  <c r="J27"/>
  <c r="J28"/>
  <c r="J29"/>
  <c r="J30"/>
  <c r="J31"/>
  <c r="J32"/>
  <c r="J34"/>
  <c r="J36"/>
  <c r="J37"/>
  <c r="J38"/>
  <c r="J42"/>
  <c r="J43"/>
  <c r="J46"/>
  <c r="J47"/>
  <c r="J53"/>
  <c r="J62"/>
  <c r="J63"/>
  <c r="J65"/>
  <c r="J66"/>
  <c r="J67"/>
  <c r="J75"/>
  <c r="J79"/>
  <c r="J86"/>
  <c r="J91"/>
  <c r="L51" l="1"/>
  <c r="F48"/>
  <c r="G77"/>
  <c r="G76" s="1"/>
  <c r="J76" s="1"/>
  <c r="I53" i="1"/>
  <c r="E76" i="2"/>
  <c r="E61"/>
  <c r="E57" s="1"/>
  <c r="F76"/>
  <c r="F16"/>
  <c r="F15" s="1"/>
  <c r="J89"/>
  <c r="J85"/>
  <c r="F68" i="1"/>
  <c r="I68" s="1"/>
  <c r="J53"/>
  <c r="I29"/>
  <c r="J74" i="2"/>
  <c r="E16"/>
  <c r="E15" s="1"/>
  <c r="J88"/>
  <c r="J87"/>
  <c r="J78"/>
  <c r="J77" s="1"/>
  <c r="G61"/>
  <c r="G57" s="1"/>
  <c r="J57" s="1"/>
  <c r="G72"/>
  <c r="J72" s="1"/>
  <c r="G16"/>
  <c r="G15" s="1"/>
  <c r="J15" s="1"/>
  <c r="J19"/>
  <c r="I79" i="1"/>
  <c r="F69"/>
  <c r="I69" s="1"/>
  <c r="J79"/>
  <c r="I49"/>
  <c r="E21" i="3"/>
  <c r="E12" s="1"/>
  <c r="H12" s="1"/>
  <c r="L61" i="2"/>
  <c r="L57" s="1"/>
  <c r="L33"/>
  <c r="J23"/>
  <c r="J52"/>
  <c r="K33"/>
  <c r="L41"/>
  <c r="L40" s="1"/>
  <c r="L39" s="1"/>
  <c r="J45"/>
  <c r="K41"/>
  <c r="K40" s="1"/>
  <c r="K39" s="1"/>
  <c r="G40"/>
  <c r="K23"/>
  <c r="I45" i="1"/>
  <c r="L23" i="2"/>
  <c r="J39" i="1"/>
  <c r="F38"/>
  <c r="F48"/>
  <c r="F43" s="1"/>
  <c r="J44"/>
  <c r="I44"/>
  <c r="J74"/>
  <c r="I74"/>
  <c r="I25"/>
  <c r="I34"/>
  <c r="E13" i="2" l="1"/>
  <c r="L76"/>
  <c r="L77"/>
  <c r="K76"/>
  <c r="K77"/>
  <c r="K61"/>
  <c r="K57" s="1"/>
  <c r="J61"/>
  <c r="J51"/>
  <c r="H21" i="3"/>
  <c r="J16" i="2"/>
  <c r="K72"/>
  <c r="F37" i="1"/>
  <c r="G39" i="2"/>
  <c r="J39" s="1"/>
  <c r="J40"/>
  <c r="E69" i="1"/>
  <c r="J69" s="1"/>
  <c r="J68"/>
  <c r="E20"/>
  <c r="I48"/>
  <c r="J48"/>
  <c r="I38"/>
  <c r="J38"/>
  <c r="I43"/>
  <c r="J43"/>
  <c r="I33"/>
  <c r="J33"/>
  <c r="J24"/>
  <c r="I24"/>
  <c r="F23"/>
  <c r="J37" l="1"/>
  <c r="F22"/>
  <c r="F20" s="1"/>
  <c r="F13" i="2"/>
  <c r="G13"/>
  <c r="I23" i="1"/>
  <c r="J23"/>
  <c r="I22" l="1"/>
  <c r="J22"/>
  <c r="K13" i="2"/>
  <c r="J13"/>
  <c r="L13"/>
  <c r="I20" i="1"/>
  <c r="J20"/>
</calcChain>
</file>

<file path=xl/sharedStrings.xml><?xml version="1.0" encoding="utf-8"?>
<sst xmlns="http://schemas.openxmlformats.org/spreadsheetml/2006/main" count="944" uniqueCount="344">
  <si>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</si>
  <si>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</si>
  <si>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</si>
  <si>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</si>
  <si>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</si>
  <si>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</si>
  <si>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</si>
  <si>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</si>
  <si>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01.06.2019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</si>
  <si>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</si>
  <si>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</si>
  <si>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</si>
  <si>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</si>
  <si>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</si>
  <si>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</si>
  <si>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</si>
  <si>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</si>
  <si>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Периодичность: квартальная, годовая</t>
  </si>
  <si>
    <t>Единица измерения: руб.</t>
  </si>
  <si>
    <t>951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</si>
  <si>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</si>
  <si>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</si>
  <si>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</si>
  <si>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</si>
  <si>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</si>
  <si>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</si>
  <si>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</si>
  <si>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</si>
  <si>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</si>
  <si>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</si>
  <si>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</si>
  <si>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</si>
  <si>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</si>
  <si>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</si>
  <si>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</si>
  <si>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</si>
  <si>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</si>
  <si>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</si>
  <si>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</si>
  <si>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</si>
  <si>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</si>
  <si>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</si>
  <si>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</si>
  <si>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</si>
  <si>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</si>
  <si>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</si>
  <si>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</si>
  <si>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</si>
  <si>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</si>
  <si>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</si>
  <si>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</si>
  <si>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</si>
  <si>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</si>
  <si>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</si>
  <si>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</si>
  <si>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</si>
  <si>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</si>
  <si>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</si>
  <si>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</si>
  <si>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</si>
  <si>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</si>
  <si>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</si>
  <si>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</si>
  <si>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</si>
  <si>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</si>
  <si>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</si>
  <si>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</si>
  <si>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</si>
  <si>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</si>
  <si>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</si>
  <si>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</si>
  <si>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</si>
  <si>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</si>
  <si>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</si>
  <si>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</si>
  <si>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</si>
  <si>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</si>
  <si>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</si>
  <si>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</si>
  <si>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</si>
  <si>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</si>
  <si>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</si>
  <si>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</si>
  <si>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</si>
  <si>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</si>
  <si>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организаций, обладающих земельным участком, расположенным в границах  сельских  поселений  (пени по соответствующему платежу)</t>
  </si>
  <si>
    <t>182 10606033102100110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</si>
  <si>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</si>
  <si>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</si>
  <si>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</si>
  <si>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</si>
  <si>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 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</si>
  <si>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</si>
  <si>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 (пени по соответствующему платежу)</t>
  </si>
  <si>
    <t>182 10606043102100110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</si>
  <si>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</si>
  <si>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</si>
  <si>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</si>
  <si>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</si>
  <si>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</si>
  <si>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</si>
  <si>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</si>
  <si>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</si>
  <si>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</si>
  <si>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</si>
  <si>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</si>
  <si>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</si>
  <si>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</si>
  <si>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</si>
  <si>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</si>
  <si>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</si>
  <si>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</si>
  <si>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</si>
  <si>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</si>
  <si>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</si>
  <si>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</si>
  <si>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</si>
  <si>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</si>
  <si>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</si>
  <si>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</si>
  <si>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</si>
  <si>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</si>
  <si>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</si>
  <si>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</si>
  <si>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</si>
  <si>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</si>
  <si>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</si>
  <si>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</si>
  <si>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</si>
  <si>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</si>
  <si>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</si>
  <si>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</si>
  <si>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</si>
  <si>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</si>
  <si>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</si>
  <si>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</si>
  <si>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</si>
  <si>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</si>
  <si>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</si>
  <si>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</si>
  <si>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</si>
  <si>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</si>
  <si>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</si>
  <si>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</si>
  <si>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</si>
  <si>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</si>
  <si>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</si>
  <si>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</si>
  <si>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</si>
  <si>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</si>
  <si>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</si>
  <si>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</si>
  <si>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ОБЩЕГОСУДАРСТВЕННЫЕ ВОПРОСЫ</t>
  </si>
  <si>
    <t>951 0100 0000000000 000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</si>
  <si>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</si>
  <si>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951 0104 0000000000 000</t>
  </si>
  <si>
    <t>Прочая закупка товаров, работ и услуг для обеспечения государственных (муниципальных) нужд</t>
  </si>
  <si>
    <t>Фонд оплаты труда государственных (муниципальных) органов</t>
  </si>
  <si>
    <t>Иные выплаты персоналу государственных (муниципальных) органов, за исключением фонда оплаты труда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</si>
  <si>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</si>
  <si>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951 0104 1230085120 540</t>
  </si>
  <si>
    <t>Резервные фонды</t>
  </si>
  <si>
    <t>951 0111 0000000000 000</t>
  </si>
  <si>
    <t>951 0111 9910090100 000</t>
  </si>
  <si>
    <t>Резервные средства</t>
  </si>
  <si>
    <t>951 0111 9910090100 870</t>
  </si>
  <si>
    <t>Другие общегосударственные вопросы</t>
  </si>
  <si>
    <t>951 0113 0000000000 000</t>
  </si>
  <si>
    <t>Уплата налога на имущество организаций и земельного налога</t>
  </si>
  <si>
    <t>Уплата прочих налогов, сборов</t>
  </si>
  <si>
    <t>Уплата иных платежей</t>
  </si>
  <si>
    <t>НАЦИОНАЛЬНАЯ ОБОРОНА</t>
  </si>
  <si>
    <t>951 0200 0000000000 000</t>
  </si>
  <si>
    <t>Мобилизационная и вневойсковая подготовка</t>
  </si>
  <si>
    <t>951 0203 0000000000 000</t>
  </si>
  <si>
    <t>НАЦИОНАЛЬНАЯ БЕЗОПАСНОСТЬ И ПРАВООХРАНИТЕЛЬНАЯ ДЕЯТЕЛЬНОСТЬ</t>
  </si>
  <si>
    <t>951 0300 0000000000 000</t>
  </si>
  <si>
    <t>НАЦИОНАЛЬНАЯ ЭКОНОМИКА</t>
  </si>
  <si>
    <t>951 0400 0000000000 000</t>
  </si>
  <si>
    <t>Дорожное хозяйство (дорожные фонды)</t>
  </si>
  <si>
    <t>951 0409 0000000000 000</t>
  </si>
  <si>
    <t>ЖИЛИЩНО-КОММУНАЛЬНОЕ ХОЗЯЙСТВО</t>
  </si>
  <si>
    <t>951 0500 0000000000 000</t>
  </si>
  <si>
    <t>Благоустройство</t>
  </si>
  <si>
    <t>951 0503 0000000000 000</t>
  </si>
  <si>
    <t>951 0503 0510025080 000</t>
  </si>
  <si>
    <t>951 0503 0510025080 244</t>
  </si>
  <si>
    <t>951 0503 0510025100 000</t>
  </si>
  <si>
    <t>951 0503 0510025100 244</t>
  </si>
  <si>
    <t>ОБРАЗОВАНИЕ</t>
  </si>
  <si>
    <t>951 0700 0000000000 000</t>
  </si>
  <si>
    <t>Профессиональная подготовка, переподготовка и повышение квалификации</t>
  </si>
  <si>
    <t>951 0705 0000000000 000</t>
  </si>
  <si>
    <t>КУЛЬТУРА, КИНЕМАТОГРАФИЯ</t>
  </si>
  <si>
    <t>951 0800 0000000000 000</t>
  </si>
  <si>
    <t>Культура</t>
  </si>
  <si>
    <t>951 0801 0000000000 000</t>
  </si>
  <si>
    <t>951 0801 0310000590 000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</si>
  <si>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</si>
  <si>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951 0801 0310000590 611</t>
  </si>
  <si>
    <t>Другие вопросы в области культуры, кинематографии</t>
  </si>
  <si>
    <t>951 0804 0000000000 000</t>
  </si>
  <si>
    <t>СОЦИАЛЬНАЯ ПОЛИТИКА</t>
  </si>
  <si>
    <t>951 1000 0000000000 000</t>
  </si>
  <si>
    <t>Пенсионное обеспечение</t>
  </si>
  <si>
    <t>951 1001 0000000000 000</t>
  </si>
  <si>
    <t>951 1001 0110025010 000</t>
  </si>
  <si>
    <t>Пособия, компенсации и иные социальные выплаты гражданам, кроме публичных нормативных обязательств</t>
  </si>
  <si>
    <t>951 1001 0110025010 321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</si>
  <si>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</si>
  <si>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</si>
  <si>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</si>
  <si>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</si>
  <si>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</si>
  <si>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</si>
  <si>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</si>
  <si>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</si>
  <si>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</si>
  <si>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</si>
  <si>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</si>
  <si>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</si>
  <si>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</si>
  <si>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</si>
  <si>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</si>
  <si>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</si>
  <si>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</si>
  <si>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</si>
  <si>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</si>
  <si>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</si>
  <si>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</si>
  <si>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</si>
  <si>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</si>
  <si>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</si>
  <si>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</si>
  <si>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</si>
  <si>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</si>
  <si>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</si>
  <si>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</si>
  <si>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</si>
  <si>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</si>
  <si>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</si>
  <si>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</si>
  <si>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</si>
  <si>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</si>
  <si>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</si>
  <si>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</si>
  <si>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</si>
  <si>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</si>
  <si>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</si>
  <si>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</si>
  <si>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</si>
  <si>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</si>
  <si>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</si>
  <si>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</si>
  <si>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</si>
  <si>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</si>
  <si>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</si>
  <si>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</si>
  <si>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</si>
  <si>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</si>
  <si>
    <t>04226238</t>
  </si>
  <si>
    <t>60659440</t>
  </si>
  <si>
    <t>АДМИНИСТРАЦИЯ МЕРКУЛОВСКОГО СЕЛЬСКОГО ПОСЕЛЕНИЯ ШОЛОХОВСКОГО РАЙОНА РОСТОВСКОЙ ОБЛАСТИ</t>
  </si>
  <si>
    <t>Бюджет Меркуловского сельского поселения Шолоховского района</t>
  </si>
  <si>
    <t>182 10601030104000110</t>
  </si>
  <si>
    <t>182 10606043104000110</t>
  </si>
  <si>
    <t>Прочие субсидии бюджетам сельских  поселений</t>
  </si>
  <si>
    <t>951 20229999100000150</t>
  </si>
  <si>
    <t>Доходы от продажи земельных участков, находящихся в собственности поселений (за исключением земельных участков муниципальных бюджетных и автономных учреждений)</t>
  </si>
  <si>
    <t>951 11406025100000430</t>
  </si>
  <si>
    <t>951 0104 1220000110 121</t>
  </si>
  <si>
    <t>951 0104 1220000110 122</t>
  </si>
  <si>
    <t>951 0104 1220000110 129</t>
  </si>
  <si>
    <t>951 0104 1220000190 000</t>
  </si>
  <si>
    <t>951 0104 1220000190 122</t>
  </si>
  <si>
    <t>951 0104 1220000190 244</t>
  </si>
  <si>
    <t>951 0104 1220000110 000</t>
  </si>
  <si>
    <t>951 0104 1220072390 000</t>
  </si>
  <si>
    <t>951 0104 1010025300 000</t>
  </si>
  <si>
    <t>951 0104 1010025300 244</t>
  </si>
  <si>
    <t>951 0104 1220085120 000</t>
  </si>
  <si>
    <t>951 0104 1220072390 244</t>
  </si>
  <si>
    <t>951 0203 1220051180 000</t>
  </si>
  <si>
    <t>951 0203 1220051180 121</t>
  </si>
  <si>
    <t>951 0203 1220051180 129</t>
  </si>
  <si>
    <t>951 0113 1220025360 244</t>
  </si>
  <si>
    <t>951 0113 1220025360 000</t>
  </si>
  <si>
    <t>951 0113 1220099990 851</t>
  </si>
  <si>
    <t>951 0113 1220099990 852</t>
  </si>
  <si>
    <t>951 0113 1220099990 853</t>
  </si>
  <si>
    <t>244</t>
  </si>
  <si>
    <t>951 0406 05 2 00 25370 244</t>
  </si>
  <si>
    <t>951 0503 0510025170 000</t>
  </si>
  <si>
    <t>951 0503 0510025170 244</t>
  </si>
  <si>
    <t>951 0503 0510099990 000</t>
  </si>
  <si>
    <t>951 0503 0510099990 244</t>
  </si>
  <si>
    <t>951 0705 1210025320 244</t>
  </si>
  <si>
    <t>951 0705 1210025320 000</t>
  </si>
  <si>
    <t>951 0804 0510025110 244</t>
  </si>
  <si>
    <t>951 0804 0510025110 000</t>
  </si>
  <si>
    <t xml:space="preserve">Руководитель финансово-экономической службы                                   Рыльщикова И.С.    </t>
  </si>
  <si>
    <t>Главный  бухгалтер                           Зеленькова Н.Н.</t>
  </si>
  <si>
    <t>Руководитель                                       Мутилина Е.А.</t>
  </si>
  <si>
    <t xml:space="preserve">Мероприятия по содержанию ГТС,в рамках подпрограммы "Охрана окружающей среды"муниципальной программы Меркуловского сельского поселения </t>
  </si>
  <si>
    <t>857 11651040020000140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</si>
  <si>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</si>
  <si>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</si>
  <si>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</si>
  <si>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951 0409 0610085130 244</t>
  </si>
  <si>
    <t>951 0409 0610085130000</t>
  </si>
  <si>
    <t>Прочие безвозмездные поступления в бюджеты сельских поселений</t>
  </si>
  <si>
    <t>951 2070503010000150</t>
  </si>
  <si>
    <t>951 20705020100000150</t>
  </si>
  <si>
    <t xml:space="preserve">                                  951 0503 0510025090 244</t>
  </si>
  <si>
    <t xml:space="preserve">                951 0503 0510025090 000</t>
  </si>
  <si>
    <t>Другие вопросы в области национальной экономики</t>
  </si>
  <si>
    <t xml:space="preserve">                              951 0412 0510025140 000</t>
  </si>
  <si>
    <t xml:space="preserve">                                 951 0412 0510025140 244</t>
  </si>
  <si>
    <t xml:space="preserve">                                 951 0412 0000000000 000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</si>
  <si>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</si>
  <si>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 xml:space="preserve">                  951 2 07 05000 10 0000 150</t>
  </si>
  <si>
    <t>951 20249999100000150</t>
  </si>
  <si>
    <t>Прочие межбюджетные трансферты,передаваемые бюджетам сельских поселений</t>
  </si>
  <si>
    <t xml:space="preserve">                                     951080103100L4670 000</t>
  </si>
  <si>
    <t xml:space="preserve">                 951080103100L4670 612</t>
  </si>
  <si>
    <t xml:space="preserve">                                               95108010310025160000</t>
  </si>
  <si>
    <t xml:space="preserve">                                95108010310025160244</t>
  </si>
  <si>
    <t>951 0502 0000000000 000</t>
  </si>
  <si>
    <t xml:space="preserve">                                  95105020510085230000</t>
  </si>
  <si>
    <t xml:space="preserve">                                  95105020510085230310</t>
  </si>
  <si>
    <t>802 11602020020000140</t>
  </si>
  <si>
    <t>951 0310 0000000000 000</t>
  </si>
  <si>
    <t>951 0310 0910025270 000</t>
  </si>
  <si>
    <t>951 0310 0910025270 244</t>
  </si>
  <si>
    <t>Обеспечение пожарной безопасности</t>
  </si>
  <si>
    <t>Защита населения и территории от чрезвычайных ситуаций,обеспечение пожарной безопасности</t>
  </si>
  <si>
    <t>Невыясненные поступления,зачисляемые в бюджеты сельских поселений</t>
  </si>
  <si>
    <t>951 11701050100000180</t>
  </si>
  <si>
    <t>182 10102010013000110</t>
  </si>
  <si>
    <t>951 0406 05200S4220 244</t>
  </si>
  <si>
    <t>на  1 декабря  2020 г</t>
  </si>
  <si>
    <t>"2"  декабря  2020  г.</t>
  </si>
  <si>
    <t>-10 924 900</t>
  </si>
  <si>
    <t>11 877 000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</si>
</sst>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15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  <font>
      <b/>
      <sz val="8"/>
      <name val="Arial Cyr"/>
      <charset val="204"/>
    </font>
    <font>
      <b/>
      <sz val="10"/>
      <name val="Arial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64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65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4" fontId="7" fillId="0" borderId="30" xfId="0" applyNumberFormat="1" applyFont="1" applyBorder="1" applyAlignment="1" applyProtection="1">
      <alignment horizontal="right" vertical="center"/>
    </xf>
    <xf numFmtId="0" fontId="8" fillId="0" borderId="0" xfId="0" applyFont="1"/>
    <xf numFmtId="49" fontId="10" fillId="0" borderId="37" xfId="0" applyNumberFormat="1" applyFont="1" applyBorder="1" applyAlignment="1">
      <alignment horizontal="left" wrapText="1"/>
    </xf>
    <xf numFmtId="49" fontId="9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4" fontId="10" fillId="0" borderId="30" xfId="0" applyNumberFormat="1" applyFont="1" applyBorder="1" applyAlignment="1" applyProtection="1">
      <alignment horizontal="right" vertical="center"/>
    </xf>
    <xf numFmtId="49" fontId="2" fillId="0" borderId="0" xfId="0" applyNumberFormat="1" applyFont="1" applyFill="1" applyBorder="1" applyAlignment="1" applyProtection="1">
      <alignment horizontal="left" vertical="center" wrapText="1"/>
    </xf>
    <xf numFmtId="4" fontId="5" fillId="0" borderId="30" xfId="0" applyNumberFormat="1" applyFont="1" applyBorder="1" applyAlignment="1" applyProtection="1">
      <alignment horizontal="center" vertical="center"/>
    </xf>
    <xf numFmtId="0" fontId="12" fillId="0" borderId="0" xfId="0" applyFont="1" applyAlignment="1">
      <alignment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vertical="center"/>
    </xf>
    <xf numFmtId="49" fontId="7" fillId="0" borderId="30" xfId="0" applyNumberFormat="1" applyFont="1" applyBorder="1" applyAlignment="1" applyProtection="1">
      <alignment horizontal="left" vertical="center" wrapText="1"/>
    </xf>
    <xf numFmtId="0" fontId="13" fillId="0" borderId="32" xfId="0" applyFont="1" applyBorder="1" applyAlignment="1">
      <alignment wrapText="1"/>
    </xf>
    <xf numFmtId="0" fontId="12" fillId="0" borderId="32" xfId="0" applyFont="1" applyBorder="1" applyAlignment="1">
      <alignment wrapText="1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left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0" fontId="11" fillId="0" borderId="0" xfId="0" applyFont="1" applyAlignment="1"/>
    <xf numFmtId="0" fontId="0" fillId="0" borderId="0" xfId="0" applyAlignment="1"/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5"/>
  <sheetViews>
    <sheetView showGridLines="0" topLeftCell="A13" workbookViewId="0">
      <selection activeCell="F80" sqref="F80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62" t="s">
        <v>0</v>
      </c>
      <c r="B1" s="62"/>
      <c r="C1" s="62"/>
      <c r="D1" s="62"/>
      <c r="E1" s="62"/>
      <c r="F1" s="62"/>
      <c r="G1" s="62"/>
      <c r="H1" s="62"/>
      <c r="I1" s="1"/>
      <c r="J1" s="1"/>
    </row>
    <row r="2" spans="1:10" ht="16.899999999999999" customHeight="1">
      <c r="A2" s="62" t="s">
        <v>1</v>
      </c>
      <c r="B2" s="62"/>
      <c r="C2" s="62"/>
      <c r="D2" s="62"/>
      <c r="E2" s="62"/>
      <c r="F2" s="62"/>
      <c r="G2" s="62"/>
      <c r="H2" s="62"/>
      <c r="I2" s="2"/>
      <c r="J2" s="3"/>
    </row>
    <row r="3" spans="1:10" ht="16.899999999999999" customHeight="1">
      <c r="A3" s="62" t="s">
        <v>2</v>
      </c>
      <c r="B3" s="62"/>
      <c r="C3" s="62"/>
      <c r="D3" s="62"/>
      <c r="E3" s="62"/>
      <c r="F3" s="62"/>
      <c r="G3" s="62"/>
      <c r="H3" s="62"/>
      <c r="I3" s="4"/>
      <c r="J3" s="5" t="s">
        <v>3</v>
      </c>
    </row>
    <row r="4" spans="1:10" ht="16.899999999999999" customHeight="1">
      <c r="A4" s="62" t="s">
        <v>4</v>
      </c>
      <c r="B4" s="62"/>
      <c r="C4" s="62"/>
      <c r="D4" s="62"/>
      <c r="E4" s="62"/>
      <c r="F4" s="62"/>
      <c r="G4" s="62"/>
      <c r="H4" s="62"/>
      <c r="I4" s="6" t="s">
        <v>5</v>
      </c>
      <c r="J4" s="7" t="s">
        <v>6</v>
      </c>
    </row>
    <row r="5" spans="1:10">
      <c r="A5" s="63" t="s">
        <v>340</v>
      </c>
      <c r="B5" s="63"/>
      <c r="C5" s="63"/>
      <c r="D5" s="63"/>
      <c r="E5" s="63"/>
      <c r="F5" s="63"/>
      <c r="G5" s="63"/>
      <c r="H5" s="63"/>
      <c r="I5" s="9" t="s">
        <v>7</v>
      </c>
      <c r="J5" s="10">
        <v>44166</v>
      </c>
    </row>
    <row r="6" spans="1:10" ht="25.15" customHeight="1">
      <c r="A6" s="70" t="s">
        <v>9</v>
      </c>
      <c r="B6" s="11"/>
      <c r="C6" s="11"/>
      <c r="D6" s="8"/>
      <c r="E6" s="8"/>
      <c r="F6" s="8"/>
      <c r="G6" s="8"/>
      <c r="H6" s="8"/>
      <c r="I6" s="9" t="s">
        <v>10</v>
      </c>
      <c r="J6" s="12" t="s">
        <v>260</v>
      </c>
    </row>
    <row r="7" spans="1:10" ht="48.6" customHeight="1">
      <c r="A7" s="70"/>
      <c r="B7" s="71" t="s">
        <v>262</v>
      </c>
      <c r="C7" s="72"/>
      <c r="D7" s="72"/>
      <c r="E7" s="72"/>
      <c r="F7" s="72"/>
      <c r="G7" s="72"/>
      <c r="H7" s="72"/>
      <c r="I7" s="9" t="s">
        <v>11</v>
      </c>
      <c r="J7" s="12" t="s">
        <v>19</v>
      </c>
    </row>
    <row r="8" spans="1:10">
      <c r="A8" s="9" t="s">
        <v>12</v>
      </c>
      <c r="B8" s="83" t="s">
        <v>263</v>
      </c>
      <c r="C8" s="83"/>
      <c r="D8" s="83"/>
      <c r="E8" s="83"/>
      <c r="F8" s="83"/>
      <c r="G8" s="83"/>
      <c r="H8" s="83"/>
      <c r="I8" s="9" t="s">
        <v>13</v>
      </c>
      <c r="J8" s="12" t="s">
        <v>261</v>
      </c>
    </row>
    <row r="9" spans="1:10">
      <c r="A9" s="9" t="s">
        <v>17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18</v>
      </c>
      <c r="B10" s="9"/>
      <c r="C10" s="14"/>
      <c r="D10" s="14"/>
      <c r="E10" s="6"/>
      <c r="F10" s="6"/>
      <c r="G10" s="6"/>
      <c r="H10" s="6"/>
      <c r="I10" s="9" t="s">
        <v>14</v>
      </c>
      <c r="J10" s="15" t="s">
        <v>15</v>
      </c>
    </row>
    <row r="11" spans="1:10" ht="16.899999999999999" customHeight="1">
      <c r="A11" s="62" t="s">
        <v>16</v>
      </c>
      <c r="B11" s="62"/>
      <c r="C11" s="62"/>
      <c r="D11" s="62"/>
      <c r="E11" s="62"/>
      <c r="F11" s="62"/>
      <c r="G11" s="62"/>
      <c r="H11" s="62"/>
      <c r="I11" s="62"/>
      <c r="J11" s="16"/>
    </row>
    <row r="12" spans="1:10" ht="13.5" customHeight="1">
      <c r="A12" s="64" t="s">
        <v>20</v>
      </c>
      <c r="B12" s="67" t="s">
        <v>21</v>
      </c>
      <c r="C12" s="77" t="s">
        <v>22</v>
      </c>
      <c r="D12" s="78"/>
      <c r="E12" s="76" t="s">
        <v>23</v>
      </c>
      <c r="F12" s="92" t="s">
        <v>24</v>
      </c>
      <c r="G12" s="93"/>
      <c r="H12" s="93"/>
      <c r="I12" s="94"/>
      <c r="J12" s="84" t="s">
        <v>25</v>
      </c>
    </row>
    <row r="13" spans="1:10" ht="9.9499999999999993" customHeight="1">
      <c r="A13" s="65"/>
      <c r="B13" s="68"/>
      <c r="C13" s="79"/>
      <c r="D13" s="80"/>
      <c r="E13" s="74"/>
      <c r="F13" s="73" t="s">
        <v>26</v>
      </c>
      <c r="G13" s="73" t="s">
        <v>27</v>
      </c>
      <c r="H13" s="73" t="s">
        <v>28</v>
      </c>
      <c r="I13" s="87" t="s">
        <v>29</v>
      </c>
      <c r="J13" s="85"/>
    </row>
    <row r="14" spans="1:10" ht="9.9499999999999993" customHeight="1">
      <c r="A14" s="65"/>
      <c r="B14" s="68"/>
      <c r="C14" s="79"/>
      <c r="D14" s="80"/>
      <c r="E14" s="74"/>
      <c r="F14" s="74"/>
      <c r="G14" s="90"/>
      <c r="H14" s="90"/>
      <c r="I14" s="88"/>
      <c r="J14" s="85"/>
    </row>
    <row r="15" spans="1:10" ht="9.9499999999999993" customHeight="1">
      <c r="A15" s="65"/>
      <c r="B15" s="68"/>
      <c r="C15" s="79"/>
      <c r="D15" s="80"/>
      <c r="E15" s="74"/>
      <c r="F15" s="74"/>
      <c r="G15" s="90"/>
      <c r="H15" s="90"/>
      <c r="I15" s="88"/>
      <c r="J15" s="85"/>
    </row>
    <row r="16" spans="1:10" ht="9.9499999999999993" customHeight="1">
      <c r="A16" s="65"/>
      <c r="B16" s="68"/>
      <c r="C16" s="79"/>
      <c r="D16" s="80"/>
      <c r="E16" s="74"/>
      <c r="F16" s="74"/>
      <c r="G16" s="90"/>
      <c r="H16" s="90"/>
      <c r="I16" s="88"/>
      <c r="J16" s="85"/>
    </row>
    <row r="17" spans="1:10" ht="9.9499999999999993" customHeight="1">
      <c r="A17" s="65"/>
      <c r="B17" s="68"/>
      <c r="C17" s="79"/>
      <c r="D17" s="80"/>
      <c r="E17" s="74"/>
      <c r="F17" s="74"/>
      <c r="G17" s="90"/>
      <c r="H17" s="90"/>
      <c r="I17" s="88"/>
      <c r="J17" s="85"/>
    </row>
    <row r="18" spans="1:10" ht="19.5" customHeight="1">
      <c r="A18" s="66"/>
      <c r="B18" s="69"/>
      <c r="C18" s="81"/>
      <c r="D18" s="82"/>
      <c r="E18" s="75"/>
      <c r="F18" s="75"/>
      <c r="G18" s="91"/>
      <c r="H18" s="91"/>
      <c r="I18" s="89"/>
      <c r="J18" s="86"/>
    </row>
    <row r="19" spans="1:10" ht="14.25" customHeight="1">
      <c r="A19" s="17">
        <v>1</v>
      </c>
      <c r="B19" s="18">
        <v>2</v>
      </c>
      <c r="C19" s="95">
        <v>3</v>
      </c>
      <c r="D19" s="96"/>
      <c r="E19" s="20" t="s">
        <v>30</v>
      </c>
      <c r="F19" s="21" t="s">
        <v>31</v>
      </c>
      <c r="G19" s="20" t="s">
        <v>32</v>
      </c>
      <c r="H19" s="20" t="s">
        <v>33</v>
      </c>
      <c r="I19" s="20" t="s">
        <v>34</v>
      </c>
      <c r="J19" s="22" t="s">
        <v>35</v>
      </c>
    </row>
    <row r="20" spans="1:10" ht="21.4" customHeight="1">
      <c r="A20" s="23" t="s">
        <v>36</v>
      </c>
      <c r="B20" s="24" t="s">
        <v>37</v>
      </c>
      <c r="C20" s="97" t="s">
        <v>39</v>
      </c>
      <c r="D20" s="98"/>
      <c r="E20" s="25">
        <f>E22+E68</f>
        <v>10924900</v>
      </c>
      <c r="F20" s="25">
        <f>F22+F68</f>
        <v>9312666.5</v>
      </c>
      <c r="G20" s="25" t="s">
        <v>38</v>
      </c>
      <c r="H20" s="25" t="s">
        <v>38</v>
      </c>
      <c r="I20" s="25">
        <f>F20</f>
        <v>9312666.5</v>
      </c>
      <c r="J20" s="25">
        <f>E20-F20</f>
        <v>1612233.5</v>
      </c>
    </row>
    <row r="21" spans="1:10">
      <c r="A21" s="26" t="s">
        <v>40</v>
      </c>
      <c r="B21" s="27"/>
      <c r="C21" s="60"/>
      <c r="D21" s="61"/>
      <c r="E21" s="28"/>
      <c r="F21" s="28"/>
      <c r="G21" s="28"/>
      <c r="H21" s="28"/>
      <c r="I21" s="28"/>
      <c r="J21" s="28"/>
    </row>
    <row r="22" spans="1:10" s="41" customFormat="1">
      <c r="A22" s="23" t="s">
        <v>42</v>
      </c>
      <c r="B22" s="24" t="s">
        <v>37</v>
      </c>
      <c r="C22" s="97" t="s">
        <v>43</v>
      </c>
      <c r="D22" s="98"/>
      <c r="E22" s="25">
        <f>E23+E32+E37+E53+E56+E60+E61</f>
        <v>3135400</v>
      </c>
      <c r="F22" s="25">
        <f>F23+F32+F37+F53+F56+F60+F61+F67</f>
        <v>2991725.33</v>
      </c>
      <c r="G22" s="25" t="s">
        <v>38</v>
      </c>
      <c r="H22" s="25" t="s">
        <v>38</v>
      </c>
      <c r="I22" s="25">
        <f>F22</f>
        <v>2991725.33</v>
      </c>
      <c r="J22" s="25">
        <f>E22-F22</f>
        <v>143674.66999999993</v>
      </c>
    </row>
    <row r="23" spans="1:10">
      <c r="A23" s="26" t="s">
        <v>44</v>
      </c>
      <c r="B23" s="27" t="s">
        <v>37</v>
      </c>
      <c r="C23" s="60" t="s">
        <v>45</v>
      </c>
      <c r="D23" s="61"/>
      <c r="E23" s="28">
        <v>561500</v>
      </c>
      <c r="F23" s="28">
        <f>F24</f>
        <v>393559.35</v>
      </c>
      <c r="G23" s="28" t="s">
        <v>38</v>
      </c>
      <c r="H23" s="28" t="s">
        <v>38</v>
      </c>
      <c r="I23" s="28">
        <f t="shared" ref="I23:I36" si="0">F23</f>
        <v>393559.35</v>
      </c>
      <c r="J23" s="28">
        <f>E23-F23</f>
        <v>167940.65000000002</v>
      </c>
    </row>
    <row r="24" spans="1:10">
      <c r="A24" s="26" t="s">
        <v>46</v>
      </c>
      <c r="B24" s="27" t="s">
        <v>37</v>
      </c>
      <c r="C24" s="60" t="s">
        <v>47</v>
      </c>
      <c r="D24" s="61"/>
      <c r="E24" s="28">
        <v>561500</v>
      </c>
      <c r="F24" s="28">
        <f>F25+F29</f>
        <v>393559.35</v>
      </c>
      <c r="G24" s="28" t="s">
        <v>38</v>
      </c>
      <c r="H24" s="28" t="s">
        <v>38</v>
      </c>
      <c r="I24" s="28">
        <f t="shared" si="0"/>
        <v>393559.35</v>
      </c>
      <c r="J24" s="28">
        <f>FIO-F24</f>
        <v>167940.65000000002</v>
      </c>
    </row>
    <row r="25" spans="1:10" ht="86.1" customHeight="1">
      <c r="A25" s="26" t="s">
        <v>48</v>
      </c>
      <c r="B25" s="27" t="s">
        <v>37</v>
      </c>
      <c r="C25" s="60" t="s">
        <v>49</v>
      </c>
      <c r="D25" s="61"/>
      <c r="E25" s="28">
        <v>561500</v>
      </c>
      <c r="F25" s="28">
        <f>F26+F27+F28</f>
        <v>392726.43</v>
      </c>
      <c r="G25" s="28" t="s">
        <v>38</v>
      </c>
      <c r="H25" s="28" t="s">
        <v>38</v>
      </c>
      <c r="I25" s="28">
        <f t="shared" si="0"/>
        <v>392726.43</v>
      </c>
      <c r="J25" s="28">
        <f>E25-F25</f>
        <v>168773.57</v>
      </c>
    </row>
    <row r="26" spans="1:10" ht="123" customHeight="1">
      <c r="A26" s="29" t="s">
        <v>50</v>
      </c>
      <c r="B26" s="27" t="s">
        <v>37</v>
      </c>
      <c r="C26" s="60" t="s">
        <v>51</v>
      </c>
      <c r="D26" s="61"/>
      <c r="E26" s="28" t="s">
        <v>38</v>
      </c>
      <c r="F26" s="28">
        <v>392600.88</v>
      </c>
      <c r="G26" s="28" t="s">
        <v>38</v>
      </c>
      <c r="H26" s="28" t="s">
        <v>38</v>
      </c>
      <c r="I26" s="28">
        <f t="shared" si="0"/>
        <v>392600.88</v>
      </c>
      <c r="J26" s="28" t="s">
        <v>38</v>
      </c>
    </row>
    <row r="27" spans="1:10" ht="98.45" customHeight="1">
      <c r="A27" s="29" t="s">
        <v>52</v>
      </c>
      <c r="B27" s="27" t="s">
        <v>37</v>
      </c>
      <c r="C27" s="60" t="s">
        <v>53</v>
      </c>
      <c r="D27" s="61"/>
      <c r="E27" s="28" t="s">
        <v>38</v>
      </c>
      <c r="F27" s="28">
        <v>51.39</v>
      </c>
      <c r="G27" s="28" t="s">
        <v>38</v>
      </c>
      <c r="H27" s="28" t="s">
        <v>38</v>
      </c>
      <c r="I27" s="28">
        <f t="shared" si="0"/>
        <v>51.39</v>
      </c>
      <c r="J27" s="28" t="s">
        <v>38</v>
      </c>
    </row>
    <row r="28" spans="1:10" ht="98.45" customHeight="1">
      <c r="A28" s="29" t="s">
        <v>52</v>
      </c>
      <c r="B28" s="27" t="s">
        <v>37</v>
      </c>
      <c r="C28" s="60" t="s">
        <v>338</v>
      </c>
      <c r="D28" s="61"/>
      <c r="E28" s="28" t="s">
        <v>38</v>
      </c>
      <c r="F28" s="28">
        <v>74.16</v>
      </c>
      <c r="G28" s="28" t="s">
        <v>38</v>
      </c>
      <c r="H28" s="28" t="s">
        <v>38</v>
      </c>
      <c r="I28" s="28">
        <f t="shared" ref="I28" si="1">F28</f>
        <v>74.16</v>
      </c>
      <c r="J28" s="28" t="s">
        <v>38</v>
      </c>
    </row>
    <row r="29" spans="1:10" ht="49.15" customHeight="1">
      <c r="A29" s="26" t="s">
        <v>54</v>
      </c>
      <c r="B29" s="27" t="s">
        <v>37</v>
      </c>
      <c r="C29" s="60" t="s">
        <v>55</v>
      </c>
      <c r="D29" s="61"/>
      <c r="E29" s="28" t="s">
        <v>38</v>
      </c>
      <c r="F29" s="28">
        <f>F30+F31</f>
        <v>832.92</v>
      </c>
      <c r="G29" s="28" t="s">
        <v>38</v>
      </c>
      <c r="H29" s="28" t="s">
        <v>38</v>
      </c>
      <c r="I29" s="28">
        <f t="shared" si="0"/>
        <v>832.92</v>
      </c>
      <c r="J29" s="28" t="s">
        <v>38</v>
      </c>
    </row>
    <row r="30" spans="1:10" ht="86.1" customHeight="1">
      <c r="A30" s="26" t="s">
        <v>56</v>
      </c>
      <c r="B30" s="27" t="s">
        <v>37</v>
      </c>
      <c r="C30" s="60" t="s">
        <v>57</v>
      </c>
      <c r="D30" s="61"/>
      <c r="E30" s="28" t="s">
        <v>38</v>
      </c>
      <c r="F30" s="28">
        <v>828.12</v>
      </c>
      <c r="G30" s="28" t="s">
        <v>38</v>
      </c>
      <c r="H30" s="28" t="s">
        <v>38</v>
      </c>
      <c r="I30" s="28">
        <f t="shared" si="0"/>
        <v>828.12</v>
      </c>
      <c r="J30" s="28" t="s">
        <v>38</v>
      </c>
    </row>
    <row r="31" spans="1:10" ht="56.25" customHeight="1">
      <c r="A31" s="26" t="s">
        <v>306</v>
      </c>
      <c r="B31" s="27" t="s">
        <v>37</v>
      </c>
      <c r="C31" s="60" t="s">
        <v>305</v>
      </c>
      <c r="D31" s="61"/>
      <c r="E31" s="28" t="s">
        <v>38</v>
      </c>
      <c r="F31" s="28">
        <v>4.8</v>
      </c>
      <c r="G31" s="28" t="s">
        <v>38</v>
      </c>
      <c r="H31" s="28" t="s">
        <v>38</v>
      </c>
      <c r="I31" s="28">
        <f t="shared" ref="I31" si="2">F31</f>
        <v>4.8</v>
      </c>
      <c r="J31" s="28" t="s">
        <v>38</v>
      </c>
    </row>
    <row r="32" spans="1:10">
      <c r="A32" s="26" t="s">
        <v>58</v>
      </c>
      <c r="B32" s="27" t="s">
        <v>37</v>
      </c>
      <c r="C32" s="60" t="s">
        <v>59</v>
      </c>
      <c r="D32" s="61"/>
      <c r="E32" s="28">
        <v>69300</v>
      </c>
      <c r="F32" s="28">
        <f>F35+F36</f>
        <v>79899.98</v>
      </c>
      <c r="G32" s="28" t="s">
        <v>38</v>
      </c>
      <c r="H32" s="28" t="s">
        <v>38</v>
      </c>
      <c r="I32" s="28">
        <f t="shared" si="0"/>
        <v>79899.98</v>
      </c>
      <c r="J32" s="28">
        <f>E32-F32</f>
        <v>-10599.979999999996</v>
      </c>
    </row>
    <row r="33" spans="1:10">
      <c r="A33" s="26" t="s">
        <v>60</v>
      </c>
      <c r="B33" s="27" t="s">
        <v>37</v>
      </c>
      <c r="C33" s="60" t="s">
        <v>61</v>
      </c>
      <c r="D33" s="61"/>
      <c r="E33" s="28">
        <v>69300</v>
      </c>
      <c r="F33" s="28">
        <f>F35+F36</f>
        <v>79899.98</v>
      </c>
      <c r="G33" s="28" t="s">
        <v>38</v>
      </c>
      <c r="H33" s="28" t="s">
        <v>38</v>
      </c>
      <c r="I33" s="28">
        <f t="shared" si="0"/>
        <v>79899.98</v>
      </c>
      <c r="J33" s="28">
        <f>E33-F33</f>
        <v>-10599.979999999996</v>
      </c>
    </row>
    <row r="34" spans="1:10">
      <c r="A34" s="26" t="s">
        <v>60</v>
      </c>
      <c r="B34" s="27" t="s">
        <v>37</v>
      </c>
      <c r="C34" s="60" t="s">
        <v>62</v>
      </c>
      <c r="D34" s="61"/>
      <c r="E34" s="28">
        <v>69300</v>
      </c>
      <c r="F34" s="28">
        <f>F35+F36</f>
        <v>79899.98</v>
      </c>
      <c r="G34" s="28" t="s">
        <v>38</v>
      </c>
      <c r="H34" s="28" t="s">
        <v>38</v>
      </c>
      <c r="I34" s="28">
        <f t="shared" si="0"/>
        <v>79899.98</v>
      </c>
      <c r="J34" s="28">
        <f>E34-F34</f>
        <v>-10599.979999999996</v>
      </c>
    </row>
    <row r="35" spans="1:10" ht="49.15" customHeight="1">
      <c r="A35" s="26" t="s">
        <v>63</v>
      </c>
      <c r="B35" s="27" t="s">
        <v>37</v>
      </c>
      <c r="C35" s="60" t="s">
        <v>64</v>
      </c>
      <c r="D35" s="61"/>
      <c r="E35" s="28" t="s">
        <v>38</v>
      </c>
      <c r="F35" s="28">
        <v>79629.2</v>
      </c>
      <c r="G35" s="28" t="s">
        <v>38</v>
      </c>
      <c r="H35" s="28" t="s">
        <v>38</v>
      </c>
      <c r="I35" s="28">
        <f t="shared" si="0"/>
        <v>79629.2</v>
      </c>
      <c r="J35" s="28" t="s">
        <v>38</v>
      </c>
    </row>
    <row r="36" spans="1:10" ht="24.6" customHeight="1">
      <c r="A36" s="26" t="s">
        <v>65</v>
      </c>
      <c r="B36" s="27" t="s">
        <v>37</v>
      </c>
      <c r="C36" s="60" t="s">
        <v>66</v>
      </c>
      <c r="D36" s="61"/>
      <c r="E36" s="28" t="s">
        <v>38</v>
      </c>
      <c r="F36" s="28">
        <v>270.77999999999997</v>
      </c>
      <c r="G36" s="28" t="s">
        <v>38</v>
      </c>
      <c r="H36" s="28" t="s">
        <v>38</v>
      </c>
      <c r="I36" s="28">
        <f t="shared" si="0"/>
        <v>270.77999999999997</v>
      </c>
      <c r="J36" s="28" t="s">
        <v>38</v>
      </c>
    </row>
    <row r="37" spans="1:10">
      <c r="A37" s="26" t="s">
        <v>67</v>
      </c>
      <c r="B37" s="27" t="s">
        <v>37</v>
      </c>
      <c r="C37" s="60" t="s">
        <v>68</v>
      </c>
      <c r="D37" s="61"/>
      <c r="E37" s="28">
        <f>E38+E43</f>
        <v>2407700</v>
      </c>
      <c r="F37" s="28">
        <f>F38+F43</f>
        <v>2449491</v>
      </c>
      <c r="G37" s="28" t="s">
        <v>38</v>
      </c>
      <c r="H37" s="28" t="s">
        <v>38</v>
      </c>
      <c r="I37" s="28">
        <v>391522.36</v>
      </c>
      <c r="J37" s="28">
        <f>E37-F37</f>
        <v>-41791</v>
      </c>
    </row>
    <row r="38" spans="1:10">
      <c r="A38" s="26" t="s">
        <v>69</v>
      </c>
      <c r="B38" s="27" t="s">
        <v>37</v>
      </c>
      <c r="C38" s="60" t="s">
        <v>70</v>
      </c>
      <c r="D38" s="61"/>
      <c r="E38" s="28">
        <v>71700</v>
      </c>
      <c r="F38" s="28">
        <f>F39</f>
        <v>82543.25</v>
      </c>
      <c r="G38" s="28" t="s">
        <v>38</v>
      </c>
      <c r="H38" s="28" t="s">
        <v>38</v>
      </c>
      <c r="I38" s="28">
        <f t="shared" ref="I38:I47" si="3">F38</f>
        <v>82543.25</v>
      </c>
      <c r="J38" s="28">
        <f>E38-F38</f>
        <v>-10843.25</v>
      </c>
    </row>
    <row r="39" spans="1:10" ht="49.15" customHeight="1">
      <c r="A39" s="26" t="s">
        <v>71</v>
      </c>
      <c r="B39" s="27" t="s">
        <v>37</v>
      </c>
      <c r="C39" s="60" t="s">
        <v>72</v>
      </c>
      <c r="D39" s="61"/>
      <c r="E39" s="28">
        <v>71700</v>
      </c>
      <c r="F39" s="28">
        <f>F40+F41+F42</f>
        <v>82543.25</v>
      </c>
      <c r="G39" s="28" t="s">
        <v>38</v>
      </c>
      <c r="H39" s="28" t="s">
        <v>38</v>
      </c>
      <c r="I39" s="28">
        <f t="shared" si="3"/>
        <v>82543.25</v>
      </c>
      <c r="J39" s="28">
        <f>E39-F39</f>
        <v>-10843.25</v>
      </c>
    </row>
    <row r="40" spans="1:10" ht="86.1" customHeight="1">
      <c r="A40" s="26" t="s">
        <v>73</v>
      </c>
      <c r="B40" s="27" t="s">
        <v>37</v>
      </c>
      <c r="C40" s="60" t="s">
        <v>74</v>
      </c>
      <c r="D40" s="61"/>
      <c r="E40" s="28" t="s">
        <v>38</v>
      </c>
      <c r="F40" s="28">
        <v>81924.990000000005</v>
      </c>
      <c r="G40" s="28" t="s">
        <v>38</v>
      </c>
      <c r="H40" s="28" t="s">
        <v>38</v>
      </c>
      <c r="I40" s="28">
        <f t="shared" si="3"/>
        <v>81924.990000000005</v>
      </c>
      <c r="J40" s="28" t="s">
        <v>38</v>
      </c>
    </row>
    <row r="41" spans="1:10" ht="61.5" customHeight="1">
      <c r="A41" s="26" t="s">
        <v>75</v>
      </c>
      <c r="B41" s="27" t="s">
        <v>37</v>
      </c>
      <c r="C41" s="60" t="s">
        <v>76</v>
      </c>
      <c r="D41" s="61"/>
      <c r="E41" s="28" t="s">
        <v>38</v>
      </c>
      <c r="F41" s="28">
        <v>618.26</v>
      </c>
      <c r="G41" s="28" t="s">
        <v>38</v>
      </c>
      <c r="H41" s="28" t="s">
        <v>38</v>
      </c>
      <c r="I41" s="28">
        <f t="shared" si="3"/>
        <v>618.26</v>
      </c>
      <c r="J41" s="28" t="s">
        <v>38</v>
      </c>
    </row>
    <row r="42" spans="1:10" ht="61.5" customHeight="1">
      <c r="A42" s="26" t="s">
        <v>75</v>
      </c>
      <c r="B42" s="27" t="s">
        <v>37</v>
      </c>
      <c r="C42" s="60" t="s">
        <v>264</v>
      </c>
      <c r="D42" s="61"/>
      <c r="E42" s="28" t="s">
        <v>38</v>
      </c>
      <c r="F42" s="28">
        <v>0</v>
      </c>
      <c r="G42" s="28" t="s">
        <v>38</v>
      </c>
      <c r="H42" s="28" t="s">
        <v>38</v>
      </c>
      <c r="I42" s="28">
        <f t="shared" si="3"/>
        <v>0</v>
      </c>
      <c r="J42" s="28" t="s">
        <v>38</v>
      </c>
    </row>
    <row r="43" spans="1:10">
      <c r="A43" s="26" t="s">
        <v>77</v>
      </c>
      <c r="B43" s="27" t="s">
        <v>37</v>
      </c>
      <c r="C43" s="60" t="s">
        <v>78</v>
      </c>
      <c r="D43" s="61"/>
      <c r="E43" s="28">
        <f>E44+E48</f>
        <v>2336000</v>
      </c>
      <c r="F43" s="28">
        <f>F44+F48</f>
        <v>2366947.75</v>
      </c>
      <c r="G43" s="28" t="s">
        <v>38</v>
      </c>
      <c r="H43" s="28" t="s">
        <v>38</v>
      </c>
      <c r="I43" s="28">
        <f t="shared" si="3"/>
        <v>2366947.75</v>
      </c>
      <c r="J43" s="28">
        <f>E43-F43</f>
        <v>-30947.75</v>
      </c>
    </row>
    <row r="44" spans="1:10">
      <c r="A44" s="26" t="s">
        <v>79</v>
      </c>
      <c r="B44" s="27" t="s">
        <v>37</v>
      </c>
      <c r="C44" s="60" t="s">
        <v>80</v>
      </c>
      <c r="D44" s="61"/>
      <c r="E44" s="28">
        <v>572300</v>
      </c>
      <c r="F44" s="28">
        <f>F45</f>
        <v>803031.37</v>
      </c>
      <c r="G44" s="28" t="s">
        <v>38</v>
      </c>
      <c r="H44" s="28" t="s">
        <v>38</v>
      </c>
      <c r="I44" s="28">
        <f t="shared" si="3"/>
        <v>803031.37</v>
      </c>
      <c r="J44" s="28">
        <f>E44-F44</f>
        <v>-230731.37</v>
      </c>
    </row>
    <row r="45" spans="1:10" ht="49.15" customHeight="1">
      <c r="A45" s="26" t="s">
        <v>81</v>
      </c>
      <c r="B45" s="27" t="s">
        <v>37</v>
      </c>
      <c r="C45" s="60" t="s">
        <v>82</v>
      </c>
      <c r="D45" s="61"/>
      <c r="E45" s="28">
        <v>572300</v>
      </c>
      <c r="F45" s="28">
        <f>F46+F47</f>
        <v>803031.37</v>
      </c>
      <c r="G45" s="28" t="s">
        <v>38</v>
      </c>
      <c r="H45" s="28" t="s">
        <v>38</v>
      </c>
      <c r="I45" s="28">
        <f t="shared" si="3"/>
        <v>803031.37</v>
      </c>
      <c r="J45" s="28" t="s">
        <v>38</v>
      </c>
    </row>
    <row r="46" spans="1:10" ht="86.1" customHeight="1">
      <c r="A46" s="26" t="s">
        <v>83</v>
      </c>
      <c r="B46" s="27" t="s">
        <v>37</v>
      </c>
      <c r="C46" s="60" t="s">
        <v>84</v>
      </c>
      <c r="D46" s="61"/>
      <c r="E46" s="28" t="s">
        <v>38</v>
      </c>
      <c r="F46" s="28">
        <v>802812</v>
      </c>
      <c r="G46" s="28" t="s">
        <v>38</v>
      </c>
      <c r="H46" s="28" t="s">
        <v>38</v>
      </c>
      <c r="I46" s="28">
        <f t="shared" si="3"/>
        <v>802812</v>
      </c>
      <c r="J46" s="28" t="s">
        <v>38</v>
      </c>
    </row>
    <row r="47" spans="1:10" ht="61.5" customHeight="1">
      <c r="A47" s="26" t="s">
        <v>85</v>
      </c>
      <c r="B47" s="27" t="s">
        <v>37</v>
      </c>
      <c r="C47" s="60" t="s">
        <v>86</v>
      </c>
      <c r="D47" s="61"/>
      <c r="E47" s="28" t="s">
        <v>38</v>
      </c>
      <c r="F47" s="28">
        <v>219.37</v>
      </c>
      <c r="G47" s="28" t="s">
        <v>38</v>
      </c>
      <c r="H47" s="28" t="s">
        <v>38</v>
      </c>
      <c r="I47" s="28">
        <f t="shared" si="3"/>
        <v>219.37</v>
      </c>
      <c r="J47" s="28" t="s">
        <v>38</v>
      </c>
    </row>
    <row r="48" spans="1:10">
      <c r="A48" s="26" t="s">
        <v>87</v>
      </c>
      <c r="B48" s="27" t="s">
        <v>37</v>
      </c>
      <c r="C48" s="60" t="s">
        <v>88</v>
      </c>
      <c r="D48" s="61"/>
      <c r="E48" s="28">
        <v>1763700</v>
      </c>
      <c r="F48" s="28">
        <f>F49</f>
        <v>1563916.3800000001</v>
      </c>
      <c r="G48" s="28" t="s">
        <v>38</v>
      </c>
      <c r="H48" s="28" t="s">
        <v>38</v>
      </c>
      <c r="I48" s="28">
        <f>E48-F48</f>
        <v>199783.61999999988</v>
      </c>
      <c r="J48" s="28">
        <f>E48-F48</f>
        <v>199783.61999999988</v>
      </c>
    </row>
    <row r="49" spans="1:10" ht="49.15" customHeight="1">
      <c r="A49" s="26" t="s">
        <v>89</v>
      </c>
      <c r="B49" s="27" t="s">
        <v>37</v>
      </c>
      <c r="C49" s="60" t="s">
        <v>90</v>
      </c>
      <c r="D49" s="61"/>
      <c r="E49" s="28">
        <v>1763700</v>
      </c>
      <c r="F49" s="28">
        <f>F50+F51+F52</f>
        <v>1563916.3800000001</v>
      </c>
      <c r="G49" s="28" t="s">
        <v>38</v>
      </c>
      <c r="H49" s="28" t="s">
        <v>38</v>
      </c>
      <c r="I49" s="28">
        <f t="shared" ref="I49:I61" si="4">F49</f>
        <v>1563916.3800000001</v>
      </c>
      <c r="J49" s="28">
        <f>E49-F49</f>
        <v>199783.61999999988</v>
      </c>
    </row>
    <row r="50" spans="1:10" ht="86.1" customHeight="1">
      <c r="A50" s="26" t="s">
        <v>91</v>
      </c>
      <c r="B50" s="27" t="s">
        <v>37</v>
      </c>
      <c r="C50" s="60" t="s">
        <v>92</v>
      </c>
      <c r="D50" s="61"/>
      <c r="E50" s="28" t="s">
        <v>38</v>
      </c>
      <c r="F50" s="28">
        <v>1562720.02</v>
      </c>
      <c r="G50" s="28" t="s">
        <v>38</v>
      </c>
      <c r="H50" s="28" t="s">
        <v>38</v>
      </c>
      <c r="I50" s="28">
        <f t="shared" si="4"/>
        <v>1562720.02</v>
      </c>
      <c r="J50" s="28" t="s">
        <v>38</v>
      </c>
    </row>
    <row r="51" spans="1:10" ht="61.5" customHeight="1">
      <c r="A51" s="26" t="s">
        <v>93</v>
      </c>
      <c r="B51" s="27" t="s">
        <v>37</v>
      </c>
      <c r="C51" s="60" t="s">
        <v>94</v>
      </c>
      <c r="D51" s="61"/>
      <c r="E51" s="28" t="s">
        <v>38</v>
      </c>
      <c r="F51" s="28">
        <v>1196.3599999999999</v>
      </c>
      <c r="G51" s="28" t="s">
        <v>38</v>
      </c>
      <c r="H51" s="28" t="s">
        <v>38</v>
      </c>
      <c r="I51" s="28">
        <f t="shared" si="4"/>
        <v>1196.3599999999999</v>
      </c>
      <c r="J51" s="28" t="s">
        <v>38</v>
      </c>
    </row>
    <row r="52" spans="1:10" ht="61.5" customHeight="1">
      <c r="A52" s="26" t="s">
        <v>93</v>
      </c>
      <c r="B52" s="27" t="s">
        <v>37</v>
      </c>
      <c r="C52" s="60" t="s">
        <v>265</v>
      </c>
      <c r="D52" s="61"/>
      <c r="E52" s="28" t="s">
        <v>38</v>
      </c>
      <c r="F52" s="28">
        <v>0</v>
      </c>
      <c r="G52" s="28" t="s">
        <v>38</v>
      </c>
      <c r="H52" s="28" t="s">
        <v>38</v>
      </c>
      <c r="I52" s="28">
        <f t="shared" si="4"/>
        <v>0</v>
      </c>
      <c r="J52" s="28" t="s">
        <v>38</v>
      </c>
    </row>
    <row r="53" spans="1:10">
      <c r="A53" s="26" t="s">
        <v>95</v>
      </c>
      <c r="B53" s="27" t="s">
        <v>37</v>
      </c>
      <c r="C53" s="60" t="s">
        <v>96</v>
      </c>
      <c r="D53" s="61"/>
      <c r="E53" s="28">
        <v>18700</v>
      </c>
      <c r="F53" s="28">
        <f>F54</f>
        <v>13140</v>
      </c>
      <c r="G53" s="28" t="s">
        <v>38</v>
      </c>
      <c r="H53" s="28" t="s">
        <v>38</v>
      </c>
      <c r="I53" s="28">
        <f t="shared" si="4"/>
        <v>13140</v>
      </c>
      <c r="J53" s="28">
        <f t="shared" ref="J53:J58" si="5">E53-F53</f>
        <v>5560</v>
      </c>
    </row>
    <row r="54" spans="1:10" ht="49.15" customHeight="1">
      <c r="A54" s="26" t="s">
        <v>97</v>
      </c>
      <c r="B54" s="27" t="s">
        <v>37</v>
      </c>
      <c r="C54" s="60" t="s">
        <v>98</v>
      </c>
      <c r="D54" s="61"/>
      <c r="E54" s="28">
        <v>18700</v>
      </c>
      <c r="F54" s="28">
        <v>13140</v>
      </c>
      <c r="G54" s="28" t="s">
        <v>38</v>
      </c>
      <c r="H54" s="28" t="s">
        <v>38</v>
      </c>
      <c r="I54" s="28">
        <f t="shared" si="4"/>
        <v>13140</v>
      </c>
      <c r="J54" s="28">
        <f t="shared" si="5"/>
        <v>5560</v>
      </c>
    </row>
    <row r="55" spans="1:10" ht="86.1" customHeight="1">
      <c r="A55" s="26" t="s">
        <v>99</v>
      </c>
      <c r="B55" s="27" t="s">
        <v>37</v>
      </c>
      <c r="C55" s="60" t="s">
        <v>100</v>
      </c>
      <c r="D55" s="61"/>
      <c r="E55" s="28">
        <v>18700</v>
      </c>
      <c r="F55" s="28">
        <v>13140</v>
      </c>
      <c r="G55" s="28" t="s">
        <v>38</v>
      </c>
      <c r="H55" s="28" t="s">
        <v>38</v>
      </c>
      <c r="I55" s="28">
        <f t="shared" si="4"/>
        <v>13140</v>
      </c>
      <c r="J55" s="28">
        <f t="shared" si="5"/>
        <v>5560</v>
      </c>
    </row>
    <row r="56" spans="1:10" ht="36.950000000000003" customHeight="1">
      <c r="A56" s="26" t="s">
        <v>101</v>
      </c>
      <c r="B56" s="27" t="s">
        <v>37</v>
      </c>
      <c r="C56" s="60" t="s">
        <v>102</v>
      </c>
      <c r="D56" s="61"/>
      <c r="E56" s="28">
        <v>67800</v>
      </c>
      <c r="F56" s="28">
        <v>52435</v>
      </c>
      <c r="G56" s="28" t="s">
        <v>38</v>
      </c>
      <c r="H56" s="28" t="s">
        <v>38</v>
      </c>
      <c r="I56" s="28">
        <f t="shared" si="4"/>
        <v>52435</v>
      </c>
      <c r="J56" s="28">
        <f t="shared" si="5"/>
        <v>15365</v>
      </c>
    </row>
    <row r="57" spans="1:10" ht="110.65" customHeight="1">
      <c r="A57" s="29" t="s">
        <v>103</v>
      </c>
      <c r="B57" s="27" t="s">
        <v>37</v>
      </c>
      <c r="C57" s="60" t="s">
        <v>104</v>
      </c>
      <c r="D57" s="61"/>
      <c r="E57" s="28">
        <v>67800</v>
      </c>
      <c r="F57" s="28">
        <v>52435</v>
      </c>
      <c r="G57" s="28" t="s">
        <v>38</v>
      </c>
      <c r="H57" s="28" t="s">
        <v>38</v>
      </c>
      <c r="I57" s="28">
        <f t="shared" si="4"/>
        <v>52435</v>
      </c>
      <c r="J57" s="28">
        <f t="shared" si="5"/>
        <v>15365</v>
      </c>
    </row>
    <row r="58" spans="1:10" ht="98.45" customHeight="1">
      <c r="A58" s="29" t="s">
        <v>105</v>
      </c>
      <c r="B58" s="27" t="s">
        <v>37</v>
      </c>
      <c r="C58" s="60" t="s">
        <v>106</v>
      </c>
      <c r="D58" s="61"/>
      <c r="E58" s="28">
        <v>67800</v>
      </c>
      <c r="F58" s="28">
        <v>52435</v>
      </c>
      <c r="G58" s="28" t="s">
        <v>38</v>
      </c>
      <c r="H58" s="28" t="s">
        <v>38</v>
      </c>
      <c r="I58" s="28">
        <f t="shared" si="4"/>
        <v>52435</v>
      </c>
      <c r="J58" s="28">
        <f t="shared" si="5"/>
        <v>15365</v>
      </c>
    </row>
    <row r="59" spans="1:10" ht="86.1" customHeight="1">
      <c r="A59" s="26" t="s">
        <v>107</v>
      </c>
      <c r="B59" s="27" t="s">
        <v>37</v>
      </c>
      <c r="C59" s="60" t="s">
        <v>108</v>
      </c>
      <c r="D59" s="61"/>
      <c r="E59" s="28">
        <v>67800</v>
      </c>
      <c r="F59" s="28">
        <v>52435</v>
      </c>
      <c r="G59" s="28" t="s">
        <v>38</v>
      </c>
      <c r="H59" s="28" t="s">
        <v>38</v>
      </c>
      <c r="I59" s="28">
        <f t="shared" si="4"/>
        <v>52435</v>
      </c>
      <c r="J59" s="28">
        <v>117091.83</v>
      </c>
    </row>
    <row r="60" spans="1:10" s="41" customFormat="1" ht="59.25" customHeight="1">
      <c r="A60" s="23" t="s">
        <v>268</v>
      </c>
      <c r="B60" s="24" t="s">
        <v>37</v>
      </c>
      <c r="C60" s="97" t="s">
        <v>269</v>
      </c>
      <c r="D60" s="98"/>
      <c r="E60" s="25">
        <v>0</v>
      </c>
      <c r="F60" s="25">
        <v>0</v>
      </c>
      <c r="G60" s="25" t="s">
        <v>38</v>
      </c>
      <c r="H60" s="25" t="s">
        <v>38</v>
      </c>
      <c r="I60" s="25">
        <f t="shared" si="4"/>
        <v>0</v>
      </c>
      <c r="J60" s="25">
        <f>E60-F60</f>
        <v>0</v>
      </c>
    </row>
    <row r="61" spans="1:10" s="41" customFormat="1" ht="49.15" customHeight="1">
      <c r="A61" s="23" t="s">
        <v>110</v>
      </c>
      <c r="B61" s="24" t="s">
        <v>37</v>
      </c>
      <c r="C61" s="97" t="s">
        <v>109</v>
      </c>
      <c r="D61" s="98"/>
      <c r="E61" s="25">
        <v>10400</v>
      </c>
      <c r="F61" s="25">
        <v>3200</v>
      </c>
      <c r="G61" s="25" t="s">
        <v>38</v>
      </c>
      <c r="H61" s="25" t="s">
        <v>38</v>
      </c>
      <c r="I61" s="25">
        <f t="shared" si="4"/>
        <v>3200</v>
      </c>
      <c r="J61" s="25">
        <f>E61-F61</f>
        <v>7200</v>
      </c>
    </row>
    <row r="62" spans="1:10" ht="49.15" customHeight="1">
      <c r="A62" s="26" t="s">
        <v>110</v>
      </c>
      <c r="B62" s="27" t="s">
        <v>37</v>
      </c>
      <c r="C62" s="60" t="s">
        <v>111</v>
      </c>
      <c r="D62" s="61"/>
      <c r="E62" s="28">
        <v>0</v>
      </c>
      <c r="F62" s="28">
        <v>0</v>
      </c>
      <c r="G62" s="28" t="s">
        <v>38</v>
      </c>
      <c r="H62" s="28" t="s">
        <v>38</v>
      </c>
      <c r="I62" s="28">
        <v>0</v>
      </c>
      <c r="J62" s="28">
        <f>E62-F62</f>
        <v>0</v>
      </c>
    </row>
    <row r="63" spans="1:10" ht="61.5" customHeight="1">
      <c r="A63" s="26" t="s">
        <v>112</v>
      </c>
      <c r="B63" s="27" t="s">
        <v>37</v>
      </c>
      <c r="C63" s="60" t="s">
        <v>113</v>
      </c>
      <c r="D63" s="61"/>
      <c r="E63" s="28">
        <v>0</v>
      </c>
      <c r="F63" s="28">
        <v>0</v>
      </c>
      <c r="G63" s="28" t="s">
        <v>38</v>
      </c>
      <c r="H63" s="28" t="s">
        <v>38</v>
      </c>
      <c r="I63" s="28">
        <v>0</v>
      </c>
      <c r="J63" s="28">
        <f>E63-F63</f>
        <v>0</v>
      </c>
    </row>
    <row r="64" spans="1:10" ht="61.5" customHeight="1">
      <c r="A64" s="26" t="s">
        <v>112</v>
      </c>
      <c r="B64" s="27" t="s">
        <v>37</v>
      </c>
      <c r="C64" s="60" t="s">
        <v>114</v>
      </c>
      <c r="D64" s="61"/>
      <c r="E64" s="28" t="s">
        <v>38</v>
      </c>
      <c r="F64" s="28">
        <v>0</v>
      </c>
      <c r="G64" s="28" t="s">
        <v>38</v>
      </c>
      <c r="H64" s="28" t="s">
        <v>38</v>
      </c>
      <c r="I64" s="28">
        <v>0</v>
      </c>
      <c r="J64" s="28" t="s">
        <v>38</v>
      </c>
    </row>
    <row r="65" spans="1:10" ht="61.5" customHeight="1">
      <c r="A65" s="26" t="s">
        <v>112</v>
      </c>
      <c r="B65" s="27" t="s">
        <v>37</v>
      </c>
      <c r="C65" s="60" t="s">
        <v>304</v>
      </c>
      <c r="D65" s="61"/>
      <c r="E65" s="28" t="s">
        <v>38</v>
      </c>
      <c r="F65" s="28">
        <v>0</v>
      </c>
      <c r="G65" s="28" t="s">
        <v>38</v>
      </c>
      <c r="H65" s="28" t="s">
        <v>38</v>
      </c>
      <c r="I65" s="28">
        <f>F65</f>
        <v>0</v>
      </c>
      <c r="J65" s="28" t="s">
        <v>38</v>
      </c>
    </row>
    <row r="66" spans="1:10" ht="61.5" customHeight="1">
      <c r="A66" s="54" t="s">
        <v>307</v>
      </c>
      <c r="B66" s="27" t="s">
        <v>37</v>
      </c>
      <c r="C66" s="60" t="s">
        <v>330</v>
      </c>
      <c r="D66" s="61"/>
      <c r="E66" s="28">
        <v>10400</v>
      </c>
      <c r="F66" s="28">
        <v>3200</v>
      </c>
      <c r="G66" s="28" t="s">
        <v>38</v>
      </c>
      <c r="H66" s="28" t="s">
        <v>38</v>
      </c>
      <c r="I66" s="28">
        <v>700</v>
      </c>
      <c r="J66" s="28">
        <v>10000</v>
      </c>
    </row>
    <row r="67" spans="1:10" ht="32.25" customHeight="1">
      <c r="A67" s="48" t="s">
        <v>336</v>
      </c>
      <c r="B67" s="27" t="s">
        <v>37</v>
      </c>
      <c r="C67" s="60" t="s">
        <v>337</v>
      </c>
      <c r="D67" s="61"/>
      <c r="E67" s="28"/>
      <c r="F67" s="28">
        <v>0</v>
      </c>
      <c r="G67" s="28" t="s">
        <v>38</v>
      </c>
      <c r="H67" s="28" t="s">
        <v>38</v>
      </c>
      <c r="I67" s="28">
        <v>0</v>
      </c>
      <c r="J67" s="28"/>
    </row>
    <row r="68" spans="1:10" s="41" customFormat="1">
      <c r="A68" s="23" t="s">
        <v>115</v>
      </c>
      <c r="B68" s="24" t="s">
        <v>37</v>
      </c>
      <c r="C68" s="97" t="s">
        <v>116</v>
      </c>
      <c r="D68" s="98"/>
      <c r="E68" s="25">
        <f>E70+E79+E74+E73+E83</f>
        <v>7789500</v>
      </c>
      <c r="F68" s="25">
        <f>F70+F74+F79</f>
        <v>6320941.1699999999</v>
      </c>
      <c r="G68" s="25" t="s">
        <v>38</v>
      </c>
      <c r="H68" s="25" t="s">
        <v>38</v>
      </c>
      <c r="I68" s="25">
        <f t="shared" ref="I68:I74" si="6">F68</f>
        <v>6320941.1699999999</v>
      </c>
      <c r="J68" s="25">
        <f>E68-F68</f>
        <v>1468558.83</v>
      </c>
    </row>
    <row r="69" spans="1:10" ht="36.950000000000003" customHeight="1">
      <c r="A69" s="26" t="s">
        <v>117</v>
      </c>
      <c r="B69" s="27" t="s">
        <v>37</v>
      </c>
      <c r="C69" s="60" t="s">
        <v>118</v>
      </c>
      <c r="D69" s="61"/>
      <c r="E69" s="28">
        <f>E68</f>
        <v>7789500</v>
      </c>
      <c r="F69" s="28">
        <f>F70+F74+F79</f>
        <v>6320941.1699999999</v>
      </c>
      <c r="G69" s="28" t="s">
        <v>38</v>
      </c>
      <c r="H69" s="28" t="s">
        <v>38</v>
      </c>
      <c r="I69" s="28">
        <f t="shared" si="6"/>
        <v>6320941.1699999999</v>
      </c>
      <c r="J69" s="28">
        <f>E69-F69</f>
        <v>1468558.83</v>
      </c>
    </row>
    <row r="70" spans="1:10" ht="24.6" customHeight="1">
      <c r="A70" s="26" t="s">
        <v>119</v>
      </c>
      <c r="B70" s="27" t="s">
        <v>37</v>
      </c>
      <c r="C70" s="60" t="s">
        <v>120</v>
      </c>
      <c r="D70" s="61"/>
      <c r="E70" s="28">
        <v>4315100</v>
      </c>
      <c r="F70" s="28">
        <v>4214700</v>
      </c>
      <c r="G70" s="28" t="s">
        <v>38</v>
      </c>
      <c r="H70" s="28" t="s">
        <v>38</v>
      </c>
      <c r="I70" s="28">
        <f t="shared" si="6"/>
        <v>4214700</v>
      </c>
      <c r="J70" s="28">
        <f>E70-F70</f>
        <v>100400</v>
      </c>
    </row>
    <row r="71" spans="1:10" ht="24.6" customHeight="1">
      <c r="A71" s="26" t="s">
        <v>121</v>
      </c>
      <c r="B71" s="27" t="s">
        <v>37</v>
      </c>
      <c r="C71" s="60" t="s">
        <v>122</v>
      </c>
      <c r="D71" s="61"/>
      <c r="E71" s="28">
        <v>4315100</v>
      </c>
      <c r="F71" s="28">
        <v>4214700</v>
      </c>
      <c r="G71" s="28" t="s">
        <v>38</v>
      </c>
      <c r="H71" s="28" t="s">
        <v>38</v>
      </c>
      <c r="I71" s="28">
        <f t="shared" si="6"/>
        <v>4214700</v>
      </c>
      <c r="J71" s="28">
        <f>E71-F71</f>
        <v>100400</v>
      </c>
    </row>
    <row r="72" spans="1:10" ht="24.6" customHeight="1">
      <c r="A72" s="26" t="s">
        <v>123</v>
      </c>
      <c r="B72" s="27" t="s">
        <v>37</v>
      </c>
      <c r="C72" s="60" t="s">
        <v>124</v>
      </c>
      <c r="D72" s="61"/>
      <c r="E72" s="28">
        <v>4315100</v>
      </c>
      <c r="F72" s="28">
        <v>4214700</v>
      </c>
      <c r="G72" s="28" t="s">
        <v>38</v>
      </c>
      <c r="H72" s="28" t="s">
        <v>38</v>
      </c>
      <c r="I72" s="28">
        <f t="shared" si="6"/>
        <v>4214700</v>
      </c>
      <c r="J72" s="28">
        <f>E72-F72</f>
        <v>100400</v>
      </c>
    </row>
    <row r="73" spans="1:10" ht="24.6" customHeight="1">
      <c r="A73" s="26" t="s">
        <v>266</v>
      </c>
      <c r="B73" s="27" t="s">
        <v>37</v>
      </c>
      <c r="C73" s="60" t="s">
        <v>267</v>
      </c>
      <c r="D73" s="61"/>
      <c r="E73" s="40">
        <v>609000</v>
      </c>
      <c r="F73" s="40"/>
      <c r="G73" s="28" t="s">
        <v>38</v>
      </c>
      <c r="H73" s="28" t="s">
        <v>38</v>
      </c>
      <c r="I73" s="28">
        <f t="shared" si="6"/>
        <v>0</v>
      </c>
      <c r="J73" s="28">
        <v>0</v>
      </c>
    </row>
    <row r="74" spans="1:10" ht="24.6" customHeight="1">
      <c r="A74" s="26" t="s">
        <v>125</v>
      </c>
      <c r="B74" s="27" t="s">
        <v>37</v>
      </c>
      <c r="C74" s="60" t="s">
        <v>126</v>
      </c>
      <c r="D74" s="61"/>
      <c r="E74" s="40">
        <v>231300</v>
      </c>
      <c r="F74" s="40">
        <f>F75+F77</f>
        <v>163421.88</v>
      </c>
      <c r="G74" s="28" t="s">
        <v>38</v>
      </c>
      <c r="H74" s="28" t="s">
        <v>38</v>
      </c>
      <c r="I74" s="28">
        <f t="shared" si="6"/>
        <v>163421.88</v>
      </c>
      <c r="J74" s="28">
        <f>E74-F74</f>
        <v>67878.12</v>
      </c>
    </row>
    <row r="75" spans="1:10" ht="36.950000000000003" customHeight="1">
      <c r="A75" s="26" t="s">
        <v>127</v>
      </c>
      <c r="B75" s="27" t="s">
        <v>37</v>
      </c>
      <c r="C75" s="60" t="s">
        <v>128</v>
      </c>
      <c r="D75" s="61"/>
      <c r="E75" s="28">
        <v>200</v>
      </c>
      <c r="F75" s="28">
        <v>200</v>
      </c>
      <c r="G75" s="28" t="s">
        <v>38</v>
      </c>
      <c r="H75" s="28" t="s">
        <v>38</v>
      </c>
      <c r="I75" s="28">
        <v>200</v>
      </c>
      <c r="J75" s="28" t="s">
        <v>38</v>
      </c>
    </row>
    <row r="76" spans="1:10" ht="36.950000000000003" customHeight="1">
      <c r="A76" s="26" t="s">
        <v>129</v>
      </c>
      <c r="B76" s="27" t="s">
        <v>37</v>
      </c>
      <c r="C76" s="60" t="s">
        <v>130</v>
      </c>
      <c r="D76" s="61"/>
      <c r="E76" s="28">
        <v>200</v>
      </c>
      <c r="F76" s="28">
        <v>200</v>
      </c>
      <c r="G76" s="28" t="s">
        <v>38</v>
      </c>
      <c r="H76" s="28" t="s">
        <v>38</v>
      </c>
      <c r="I76" s="28">
        <v>200</v>
      </c>
      <c r="J76" s="28" t="s">
        <v>38</v>
      </c>
    </row>
    <row r="77" spans="1:10" ht="36.950000000000003" customHeight="1">
      <c r="A77" s="26" t="s">
        <v>131</v>
      </c>
      <c r="B77" s="27" t="s">
        <v>37</v>
      </c>
      <c r="C77" s="60" t="s">
        <v>132</v>
      </c>
      <c r="D77" s="61"/>
      <c r="E77" s="28">
        <v>231100</v>
      </c>
      <c r="F77" s="28">
        <v>163221.88</v>
      </c>
      <c r="G77" s="28" t="s">
        <v>38</v>
      </c>
      <c r="H77" s="28" t="s">
        <v>38</v>
      </c>
      <c r="I77" s="28">
        <f t="shared" ref="I77:I83" si="7">F77</f>
        <v>163221.88</v>
      </c>
      <c r="J77" s="28">
        <f t="shared" ref="J77:J85" si="8">E77-F77</f>
        <v>67878.12</v>
      </c>
    </row>
    <row r="78" spans="1:10" ht="49.15" customHeight="1">
      <c r="A78" s="26" t="s">
        <v>133</v>
      </c>
      <c r="B78" s="27" t="s">
        <v>37</v>
      </c>
      <c r="C78" s="60" t="s">
        <v>134</v>
      </c>
      <c r="D78" s="61"/>
      <c r="E78" s="28">
        <v>231100</v>
      </c>
      <c r="F78" s="28">
        <v>163221.88</v>
      </c>
      <c r="G78" s="28" t="s">
        <v>38</v>
      </c>
      <c r="H78" s="28" t="s">
        <v>38</v>
      </c>
      <c r="I78" s="28">
        <f t="shared" si="7"/>
        <v>163221.88</v>
      </c>
      <c r="J78" s="28">
        <f t="shared" si="8"/>
        <v>67878.12</v>
      </c>
    </row>
    <row r="79" spans="1:10">
      <c r="A79" s="26" t="s">
        <v>135</v>
      </c>
      <c r="B79" s="27" t="s">
        <v>37</v>
      </c>
      <c r="C79" s="60" t="s">
        <v>136</v>
      </c>
      <c r="D79" s="61"/>
      <c r="E79" s="40">
        <f>E80+E82</f>
        <v>2634100</v>
      </c>
      <c r="F79" s="40">
        <f>F80+F82</f>
        <v>1942819.29</v>
      </c>
      <c r="G79" s="28" t="s">
        <v>38</v>
      </c>
      <c r="H79" s="28" t="s">
        <v>38</v>
      </c>
      <c r="I79" s="28">
        <f t="shared" si="7"/>
        <v>1942819.29</v>
      </c>
      <c r="J79" s="28">
        <f t="shared" si="8"/>
        <v>691280.71</v>
      </c>
    </row>
    <row r="80" spans="1:10" ht="73.900000000000006" customHeight="1">
      <c r="A80" s="26" t="s">
        <v>137</v>
      </c>
      <c r="B80" s="27" t="s">
        <v>37</v>
      </c>
      <c r="C80" s="60" t="s">
        <v>138</v>
      </c>
      <c r="D80" s="61"/>
      <c r="E80" s="28">
        <v>1864900</v>
      </c>
      <c r="F80" s="28">
        <v>1173718.3999999999</v>
      </c>
      <c r="G80" s="28" t="s">
        <v>38</v>
      </c>
      <c r="H80" s="28" t="s">
        <v>38</v>
      </c>
      <c r="I80" s="28">
        <f t="shared" si="7"/>
        <v>1173718.3999999999</v>
      </c>
      <c r="J80" s="28">
        <f t="shared" si="8"/>
        <v>691181.60000000009</v>
      </c>
    </row>
    <row r="81" spans="1:10" ht="73.900000000000006" customHeight="1">
      <c r="A81" s="26" t="s">
        <v>139</v>
      </c>
      <c r="B81" s="27" t="s">
        <v>37</v>
      </c>
      <c r="C81" s="60" t="s">
        <v>140</v>
      </c>
      <c r="D81" s="61"/>
      <c r="E81" s="28">
        <v>1864900</v>
      </c>
      <c r="F81" s="28">
        <v>1173718.3999999999</v>
      </c>
      <c r="G81" s="28" t="s">
        <v>38</v>
      </c>
      <c r="H81" s="28" t="s">
        <v>38</v>
      </c>
      <c r="I81" s="28">
        <f t="shared" ref="I81" si="9">F81</f>
        <v>1173718.3999999999</v>
      </c>
      <c r="J81" s="28">
        <f t="shared" ref="J81" si="10">E81-F81</f>
        <v>691181.60000000009</v>
      </c>
    </row>
    <row r="82" spans="1:10" ht="73.900000000000006" customHeight="1">
      <c r="A82" s="26" t="s">
        <v>322</v>
      </c>
      <c r="B82" s="27" t="s">
        <v>37</v>
      </c>
      <c r="C82" s="60" t="s">
        <v>321</v>
      </c>
      <c r="D82" s="61"/>
      <c r="E82" s="28">
        <v>769200</v>
      </c>
      <c r="F82" s="28">
        <v>769100.89</v>
      </c>
      <c r="G82" s="28" t="s">
        <v>38</v>
      </c>
      <c r="H82" s="28" t="s">
        <v>38</v>
      </c>
      <c r="I82" s="28">
        <f t="shared" si="7"/>
        <v>769100.89</v>
      </c>
      <c r="J82" s="28">
        <f t="shared" si="8"/>
        <v>99.10999999998603</v>
      </c>
    </row>
    <row r="83" spans="1:10" ht="73.900000000000006" customHeight="1">
      <c r="A83" s="53" t="s">
        <v>310</v>
      </c>
      <c r="B83" s="27"/>
      <c r="C83" s="99" t="s">
        <v>320</v>
      </c>
      <c r="D83" s="100"/>
      <c r="E83" s="28">
        <v>0</v>
      </c>
      <c r="F83" s="28">
        <v>0</v>
      </c>
      <c r="G83" s="28"/>
      <c r="H83" s="28"/>
      <c r="I83" s="28">
        <f t="shared" si="7"/>
        <v>0</v>
      </c>
      <c r="J83" s="28">
        <f t="shared" si="8"/>
        <v>0</v>
      </c>
    </row>
    <row r="84" spans="1:10" ht="73.900000000000006" customHeight="1">
      <c r="A84" s="54" t="s">
        <v>319</v>
      </c>
      <c r="B84" s="27" t="s">
        <v>37</v>
      </c>
      <c r="C84" s="60" t="s">
        <v>312</v>
      </c>
      <c r="D84" s="61"/>
      <c r="E84" s="28">
        <v>0</v>
      </c>
      <c r="F84" s="28">
        <v>0</v>
      </c>
      <c r="G84" s="28" t="s">
        <v>38</v>
      </c>
      <c r="H84" s="28" t="s">
        <v>38</v>
      </c>
      <c r="I84" s="28">
        <v>0</v>
      </c>
      <c r="J84" s="28">
        <f t="shared" ref="J84" si="11">E84-F84</f>
        <v>0</v>
      </c>
    </row>
    <row r="85" spans="1:10" ht="73.900000000000006" customHeight="1">
      <c r="A85" s="53" t="s">
        <v>310</v>
      </c>
      <c r="B85" s="27" t="s">
        <v>37</v>
      </c>
      <c r="C85" s="60" t="s">
        <v>311</v>
      </c>
      <c r="D85" s="61"/>
      <c r="E85" s="28">
        <v>0</v>
      </c>
      <c r="F85" s="28">
        <v>0</v>
      </c>
      <c r="G85" s="28" t="s">
        <v>38</v>
      </c>
      <c r="H85" s="28" t="s">
        <v>38</v>
      </c>
      <c r="I85" s="28">
        <v>0</v>
      </c>
      <c r="J85" s="28">
        <f t="shared" si="8"/>
        <v>0</v>
      </c>
    </row>
  </sheetData>
  <mergeCells count="86">
    <mergeCell ref="C85:D85"/>
    <mergeCell ref="C69:D69"/>
    <mergeCell ref="C70:D70"/>
    <mergeCell ref="C71:D71"/>
    <mergeCell ref="C72:D72"/>
    <mergeCell ref="C74:D74"/>
    <mergeCell ref="C75:D75"/>
    <mergeCell ref="C76:D76"/>
    <mergeCell ref="C77:D77"/>
    <mergeCell ref="C78:D78"/>
    <mergeCell ref="C79:D79"/>
    <mergeCell ref="C80:D80"/>
    <mergeCell ref="C82:D82"/>
    <mergeCell ref="C73:D73"/>
    <mergeCell ref="C84:D84"/>
    <mergeCell ref="C83:D83"/>
    <mergeCell ref="C68:D68"/>
    <mergeCell ref="C54:D54"/>
    <mergeCell ref="C55:D55"/>
    <mergeCell ref="C56:D56"/>
    <mergeCell ref="C57:D57"/>
    <mergeCell ref="C58:D58"/>
    <mergeCell ref="C59:D59"/>
    <mergeCell ref="C60:D60"/>
    <mergeCell ref="C62:D62"/>
    <mergeCell ref="C63:D63"/>
    <mergeCell ref="C64:D64"/>
    <mergeCell ref="C66:D66"/>
    <mergeCell ref="C61:D61"/>
    <mergeCell ref="C65:D65"/>
    <mergeCell ref="C67:D67"/>
    <mergeCell ref="C53:D53"/>
    <mergeCell ref="C40:D40"/>
    <mergeCell ref="C41:D41"/>
    <mergeCell ref="C43:D43"/>
    <mergeCell ref="C44:D44"/>
    <mergeCell ref="C45:D45"/>
    <mergeCell ref="C46:D46"/>
    <mergeCell ref="C47:D47"/>
    <mergeCell ref="C48:D48"/>
    <mergeCell ref="C49:D49"/>
    <mergeCell ref="C50:D50"/>
    <mergeCell ref="C51:D51"/>
    <mergeCell ref="C42:D42"/>
    <mergeCell ref="C52:D52"/>
    <mergeCell ref="C24:D24"/>
    <mergeCell ref="C39:D39"/>
    <mergeCell ref="C26:D26"/>
    <mergeCell ref="C27:D27"/>
    <mergeCell ref="C29:D29"/>
    <mergeCell ref="C30:D30"/>
    <mergeCell ref="C32:D32"/>
    <mergeCell ref="C33:D33"/>
    <mergeCell ref="C34:D34"/>
    <mergeCell ref="C35:D35"/>
    <mergeCell ref="C36:D36"/>
    <mergeCell ref="C37:D37"/>
    <mergeCell ref="C38:D38"/>
    <mergeCell ref="C31:D31"/>
    <mergeCell ref="C28:D28"/>
    <mergeCell ref="C19:D19"/>
    <mergeCell ref="C20:D20"/>
    <mergeCell ref="C21:D21"/>
    <mergeCell ref="C22:D22"/>
    <mergeCell ref="C23:D23"/>
    <mergeCell ref="J12:J18"/>
    <mergeCell ref="I13:I18"/>
    <mergeCell ref="H13:H18"/>
    <mergeCell ref="G13:G18"/>
    <mergeCell ref="F12:I12"/>
    <mergeCell ref="C81:D81"/>
    <mergeCell ref="A1:H1"/>
    <mergeCell ref="A2:H2"/>
    <mergeCell ref="A3:H3"/>
    <mergeCell ref="A4:H4"/>
    <mergeCell ref="A5:H5"/>
    <mergeCell ref="A12:A18"/>
    <mergeCell ref="B12:B18"/>
    <mergeCell ref="A11:I11"/>
    <mergeCell ref="A6:A7"/>
    <mergeCell ref="B7:H7"/>
    <mergeCell ref="F13:F18"/>
    <mergeCell ref="E12:E18"/>
    <mergeCell ref="C12:D18"/>
    <mergeCell ref="B8:H8"/>
    <mergeCell ref="C25:D25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80" fitToHeight="0" pageOrder="overThenDown"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91"/>
  <sheetViews>
    <sheetView showGridLines="0" topLeftCell="B41" workbookViewId="0">
      <selection activeCell="H60" sqref="H60"/>
    </sheetView>
  </sheetViews>
  <sheetFormatPr defaultRowHeight="12.75" customHeight="1"/>
  <cols>
    <col min="1" max="1" width="43.85546875" customWidth="1"/>
    <col min="2" max="2" width="4.28515625" customWidth="1"/>
    <col min="3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141</v>
      </c>
      <c r="F2" s="6"/>
      <c r="G2" s="6"/>
      <c r="H2" s="6"/>
      <c r="I2" s="6"/>
      <c r="J2" s="6"/>
      <c r="K2" s="6" t="s">
        <v>142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101" t="s">
        <v>20</v>
      </c>
      <c r="B4" s="67" t="s">
        <v>21</v>
      </c>
      <c r="C4" s="77" t="s">
        <v>143</v>
      </c>
      <c r="D4" s="78"/>
      <c r="E4" s="76" t="s">
        <v>23</v>
      </c>
      <c r="F4" s="76" t="s">
        <v>144</v>
      </c>
      <c r="G4" s="104" t="s">
        <v>24</v>
      </c>
      <c r="H4" s="105"/>
      <c r="I4" s="105"/>
      <c r="J4" s="106"/>
      <c r="K4" s="104" t="s">
        <v>145</v>
      </c>
      <c r="L4" s="111"/>
    </row>
    <row r="5" spans="1:12" ht="12.75" customHeight="1">
      <c r="A5" s="102"/>
      <c r="B5" s="68"/>
      <c r="C5" s="79"/>
      <c r="D5" s="80"/>
      <c r="E5" s="74"/>
      <c r="F5" s="74"/>
      <c r="G5" s="107"/>
      <c r="H5" s="108"/>
      <c r="I5" s="108"/>
      <c r="J5" s="109"/>
      <c r="K5" s="107"/>
      <c r="L5" s="112"/>
    </row>
    <row r="6" spans="1:12" ht="12.75" customHeight="1">
      <c r="A6" s="102"/>
      <c r="B6" s="68"/>
      <c r="C6" s="79"/>
      <c r="D6" s="80"/>
      <c r="E6" s="74"/>
      <c r="F6" s="74"/>
      <c r="G6" s="73" t="s">
        <v>26</v>
      </c>
      <c r="H6" s="73" t="s">
        <v>27</v>
      </c>
      <c r="I6" s="73" t="s">
        <v>28</v>
      </c>
      <c r="J6" s="87" t="s">
        <v>29</v>
      </c>
      <c r="K6" s="73" t="s">
        <v>146</v>
      </c>
      <c r="L6" s="110" t="s">
        <v>147</v>
      </c>
    </row>
    <row r="7" spans="1:12" ht="12.75" customHeight="1">
      <c r="A7" s="102"/>
      <c r="B7" s="68"/>
      <c r="C7" s="79"/>
      <c r="D7" s="80"/>
      <c r="E7" s="74"/>
      <c r="F7" s="74"/>
      <c r="G7" s="74"/>
      <c r="H7" s="90"/>
      <c r="I7" s="90"/>
      <c r="J7" s="88"/>
      <c r="K7" s="74"/>
      <c r="L7" s="85"/>
    </row>
    <row r="8" spans="1:12" ht="12.75" customHeight="1">
      <c r="A8" s="102"/>
      <c r="B8" s="68"/>
      <c r="C8" s="79"/>
      <c r="D8" s="80"/>
      <c r="E8" s="74"/>
      <c r="F8" s="74"/>
      <c r="G8" s="74"/>
      <c r="H8" s="90"/>
      <c r="I8" s="90"/>
      <c r="J8" s="88"/>
      <c r="K8" s="74"/>
      <c r="L8" s="85"/>
    </row>
    <row r="9" spans="1:12" ht="12.75" customHeight="1">
      <c r="A9" s="102"/>
      <c r="B9" s="68"/>
      <c r="C9" s="79"/>
      <c r="D9" s="80"/>
      <c r="E9" s="74"/>
      <c r="F9" s="74"/>
      <c r="G9" s="74"/>
      <c r="H9" s="90"/>
      <c r="I9" s="90"/>
      <c r="J9" s="88"/>
      <c r="K9" s="74"/>
      <c r="L9" s="85"/>
    </row>
    <row r="10" spans="1:12" ht="12.75" customHeight="1">
      <c r="A10" s="102"/>
      <c r="B10" s="68"/>
      <c r="C10" s="79"/>
      <c r="D10" s="80"/>
      <c r="E10" s="74"/>
      <c r="F10" s="74"/>
      <c r="G10" s="74"/>
      <c r="H10" s="90"/>
      <c r="I10" s="90"/>
      <c r="J10" s="88"/>
      <c r="K10" s="74"/>
      <c r="L10" s="85"/>
    </row>
    <row r="11" spans="1:12" ht="12.75" customHeight="1">
      <c r="A11" s="103"/>
      <c r="B11" s="69"/>
      <c r="C11" s="81"/>
      <c r="D11" s="82"/>
      <c r="E11" s="75"/>
      <c r="F11" s="75"/>
      <c r="G11" s="75"/>
      <c r="H11" s="91"/>
      <c r="I11" s="91"/>
      <c r="J11" s="89"/>
      <c r="K11" s="75"/>
      <c r="L11" s="86"/>
    </row>
    <row r="12" spans="1:12" ht="13.5" customHeight="1">
      <c r="A12" s="17">
        <v>1</v>
      </c>
      <c r="B12" s="18">
        <v>2</v>
      </c>
      <c r="C12" s="95">
        <v>3</v>
      </c>
      <c r="D12" s="96"/>
      <c r="E12" s="20" t="s">
        <v>30</v>
      </c>
      <c r="F12" s="21" t="s">
        <v>31</v>
      </c>
      <c r="G12" s="21" t="s">
        <v>32</v>
      </c>
      <c r="H12" s="20" t="s">
        <v>33</v>
      </c>
      <c r="I12" s="20" t="s">
        <v>34</v>
      </c>
      <c r="J12" s="20" t="s">
        <v>35</v>
      </c>
      <c r="K12" s="33" t="s">
        <v>148</v>
      </c>
      <c r="L12" s="22" t="s">
        <v>149</v>
      </c>
    </row>
    <row r="13" spans="1:12" ht="21.4" customHeight="1">
      <c r="A13" s="23" t="s">
        <v>150</v>
      </c>
      <c r="B13" s="24" t="s">
        <v>151</v>
      </c>
      <c r="C13" s="97" t="s">
        <v>39</v>
      </c>
      <c r="D13" s="98"/>
      <c r="E13" s="25">
        <f>E15+E39+E44+E48+E57+E72+E76+E87</f>
        <v>11877000</v>
      </c>
      <c r="F13" s="25">
        <f>E13</f>
        <v>11877000</v>
      </c>
      <c r="G13" s="25">
        <f>G15+G39+G44+G57+G72+G76+G87+G48</f>
        <v>8448679.1699999999</v>
      </c>
      <c r="H13" s="25" t="s">
        <v>38</v>
      </c>
      <c r="I13" s="25" t="s">
        <v>38</v>
      </c>
      <c r="J13" s="25">
        <f>IF(IF(G13="-",0,G13)+IF(H13="-",0,H13)+IF(I13="-",0,I13)=0,"-",IF(G13="-",0,G13)+IF(H13="-",0,H13)+IF(I13="-",0,I13))</f>
        <v>8448679.1699999999</v>
      </c>
      <c r="K13" s="25">
        <f>E13-G13</f>
        <v>3428320.83</v>
      </c>
      <c r="L13" s="25">
        <f>F13-G13</f>
        <v>3428320.83</v>
      </c>
    </row>
    <row r="14" spans="1:12">
      <c r="A14" s="26" t="s">
        <v>40</v>
      </c>
      <c r="B14" s="27"/>
      <c r="C14" s="60"/>
      <c r="D14" s="61"/>
      <c r="E14" s="28"/>
      <c r="F14" s="28"/>
      <c r="G14" s="28"/>
      <c r="H14" s="28"/>
      <c r="I14" s="28"/>
      <c r="J14" s="28"/>
      <c r="K14" s="28"/>
      <c r="L14" s="28"/>
    </row>
    <row r="15" spans="1:12" ht="21.4" customHeight="1">
      <c r="A15" s="23" t="s">
        <v>152</v>
      </c>
      <c r="B15" s="24" t="s">
        <v>151</v>
      </c>
      <c r="C15" s="97" t="s">
        <v>153</v>
      </c>
      <c r="D15" s="98"/>
      <c r="E15" s="25">
        <f>E16+E30+E33</f>
        <v>4165000</v>
      </c>
      <c r="F15" s="25">
        <f>F16+F30+F33</f>
        <v>4165000</v>
      </c>
      <c r="G15" s="25">
        <f>G16+G33</f>
        <v>3047388.4699999993</v>
      </c>
      <c r="H15" s="25" t="s">
        <v>38</v>
      </c>
      <c r="I15" s="25" t="s">
        <v>38</v>
      </c>
      <c r="J15" s="25">
        <f t="shared" ref="J15:J42" si="0">IF(IF(G15="-",0,G15)+IF(H15="-",0,H15)+IF(I15="-",0,I15)=0,"-",IF(G15="-",0,G15)+IF(H15="-",0,H15)+IF(I15="-",0,I15))</f>
        <v>3047388.4699999993</v>
      </c>
      <c r="K15" s="25">
        <v>2292563.71</v>
      </c>
      <c r="L15" s="25">
        <v>2292563.71</v>
      </c>
    </row>
    <row r="16" spans="1:12" ht="61.5" customHeight="1">
      <c r="A16" s="23" t="s">
        <v>154</v>
      </c>
      <c r="B16" s="24" t="s">
        <v>151</v>
      </c>
      <c r="C16" s="97" t="s">
        <v>155</v>
      </c>
      <c r="D16" s="98"/>
      <c r="E16" s="25">
        <f>E17+E19+E23+E26+E28</f>
        <v>4037900</v>
      </c>
      <c r="F16" s="25">
        <f>F17+F19+F23+F26+F28</f>
        <v>4037900</v>
      </c>
      <c r="G16" s="25">
        <f>G17+G19+G23+G26+G28</f>
        <v>2982831.4599999995</v>
      </c>
      <c r="H16" s="25" t="s">
        <v>38</v>
      </c>
      <c r="I16" s="25" t="s">
        <v>38</v>
      </c>
      <c r="J16" s="25">
        <f t="shared" si="0"/>
        <v>2982831.4599999995</v>
      </c>
      <c r="K16" s="25">
        <v>2238027.71</v>
      </c>
      <c r="L16" s="25">
        <v>2238027.71</v>
      </c>
    </row>
    <row r="17" spans="1:12" ht="61.5" customHeight="1">
      <c r="A17" s="23" t="s">
        <v>154</v>
      </c>
      <c r="B17" s="24" t="s">
        <v>151</v>
      </c>
      <c r="C17" s="97" t="s">
        <v>278</v>
      </c>
      <c r="D17" s="98"/>
      <c r="E17" s="28">
        <v>108000</v>
      </c>
      <c r="F17" s="28">
        <v>108000</v>
      </c>
      <c r="G17" s="40">
        <v>100092</v>
      </c>
      <c r="H17" s="25" t="s">
        <v>38</v>
      </c>
      <c r="I17" s="25" t="s">
        <v>38</v>
      </c>
      <c r="J17" s="25">
        <f t="shared" si="0"/>
        <v>100092</v>
      </c>
      <c r="K17" s="25">
        <f>E17-G17</f>
        <v>7908</v>
      </c>
      <c r="L17" s="25">
        <f>F17-G17</f>
        <v>7908</v>
      </c>
    </row>
    <row r="18" spans="1:12" ht="36.950000000000003" customHeight="1">
      <c r="A18" s="26" t="s">
        <v>156</v>
      </c>
      <c r="B18" s="27" t="s">
        <v>151</v>
      </c>
      <c r="C18" s="60" t="s">
        <v>279</v>
      </c>
      <c r="D18" s="61"/>
      <c r="E18" s="28">
        <v>108000</v>
      </c>
      <c r="F18" s="28">
        <v>108000</v>
      </c>
      <c r="G18" s="28">
        <v>100092</v>
      </c>
      <c r="H18" s="28" t="s">
        <v>38</v>
      </c>
      <c r="I18" s="28" t="s">
        <v>38</v>
      </c>
      <c r="J18" s="28">
        <f t="shared" si="0"/>
        <v>100092</v>
      </c>
      <c r="K18" s="28">
        <f>E18-G18</f>
        <v>7908</v>
      </c>
      <c r="L18" s="28">
        <f>F18-G18</f>
        <v>7908</v>
      </c>
    </row>
    <row r="19" spans="1:12" ht="61.5" customHeight="1">
      <c r="A19" s="23" t="s">
        <v>154</v>
      </c>
      <c r="B19" s="24" t="s">
        <v>151</v>
      </c>
      <c r="C19" s="97" t="s">
        <v>276</v>
      </c>
      <c r="D19" s="98"/>
      <c r="E19" s="25">
        <f>E20+FIO+E22</f>
        <v>3380000</v>
      </c>
      <c r="F19" s="25">
        <f>F20+F21+F22</f>
        <v>3380000</v>
      </c>
      <c r="G19" s="25">
        <f>G20+G21+G22</f>
        <v>2587491.3899999997</v>
      </c>
      <c r="H19" s="25" t="s">
        <v>38</v>
      </c>
      <c r="I19" s="25" t="s">
        <v>38</v>
      </c>
      <c r="J19" s="25">
        <f t="shared" si="0"/>
        <v>2587491.3899999997</v>
      </c>
      <c r="K19" s="25">
        <v>1995357.61</v>
      </c>
      <c r="L19" s="25">
        <v>1995357.61</v>
      </c>
    </row>
    <row r="20" spans="1:12" ht="24.6" customHeight="1">
      <c r="A20" s="26" t="s">
        <v>157</v>
      </c>
      <c r="B20" s="27" t="s">
        <v>151</v>
      </c>
      <c r="C20" s="60" t="s">
        <v>270</v>
      </c>
      <c r="D20" s="61"/>
      <c r="E20" s="28">
        <v>2423000</v>
      </c>
      <c r="F20" s="28">
        <v>2423000</v>
      </c>
      <c r="G20" s="28">
        <v>1879821.74</v>
      </c>
      <c r="H20" s="28" t="s">
        <v>38</v>
      </c>
      <c r="I20" s="28" t="s">
        <v>38</v>
      </c>
      <c r="J20" s="28">
        <f t="shared" si="0"/>
        <v>1879821.74</v>
      </c>
      <c r="K20" s="28">
        <f>E20-G20</f>
        <v>543178.26</v>
      </c>
      <c r="L20" s="28">
        <f t="shared" ref="L20:L25" si="1">F20-G20</f>
        <v>543178.26</v>
      </c>
    </row>
    <row r="21" spans="1:12" ht="36.950000000000003" customHeight="1">
      <c r="A21" s="26" t="s">
        <v>158</v>
      </c>
      <c r="B21" s="27" t="s">
        <v>151</v>
      </c>
      <c r="C21" s="60" t="s">
        <v>271</v>
      </c>
      <c r="D21" s="61"/>
      <c r="E21" s="28">
        <v>230000</v>
      </c>
      <c r="F21" s="28">
        <v>230000</v>
      </c>
      <c r="G21" s="28">
        <v>155869.20000000001</v>
      </c>
      <c r="H21" s="28" t="s">
        <v>38</v>
      </c>
      <c r="I21" s="28" t="s">
        <v>38</v>
      </c>
      <c r="J21" s="28">
        <f t="shared" si="0"/>
        <v>155869.20000000001</v>
      </c>
      <c r="K21" s="28">
        <f>FIO-G21</f>
        <v>74130.799999999988</v>
      </c>
      <c r="L21" s="28">
        <f t="shared" si="1"/>
        <v>74130.799999999988</v>
      </c>
    </row>
    <row r="22" spans="1:12" ht="49.15" customHeight="1">
      <c r="A22" s="26" t="s">
        <v>159</v>
      </c>
      <c r="B22" s="27" t="s">
        <v>151</v>
      </c>
      <c r="C22" s="60" t="s">
        <v>272</v>
      </c>
      <c r="D22" s="61"/>
      <c r="E22" s="28">
        <v>727000</v>
      </c>
      <c r="F22" s="28">
        <v>727000</v>
      </c>
      <c r="G22" s="28">
        <v>551800.44999999995</v>
      </c>
      <c r="H22" s="28" t="s">
        <v>38</v>
      </c>
      <c r="I22" s="28" t="s">
        <v>38</v>
      </c>
      <c r="J22" s="28">
        <f t="shared" si="0"/>
        <v>551800.44999999995</v>
      </c>
      <c r="K22" s="28">
        <f>E22-G22</f>
        <v>175199.55000000005</v>
      </c>
      <c r="L22" s="28">
        <f t="shared" si="1"/>
        <v>175199.55000000005</v>
      </c>
    </row>
    <row r="23" spans="1:12" ht="61.5" customHeight="1">
      <c r="A23" s="23" t="s">
        <v>154</v>
      </c>
      <c r="B23" s="24" t="s">
        <v>151</v>
      </c>
      <c r="C23" s="97" t="s">
        <v>273</v>
      </c>
      <c r="D23" s="98"/>
      <c r="E23" s="25">
        <f>E24+E25</f>
        <v>517300</v>
      </c>
      <c r="F23" s="25">
        <f>F24+F25</f>
        <v>517300</v>
      </c>
      <c r="G23" s="25">
        <f>G24+G25</f>
        <v>262648.07</v>
      </c>
      <c r="H23" s="25" t="s">
        <v>38</v>
      </c>
      <c r="I23" s="25" t="s">
        <v>38</v>
      </c>
      <c r="J23" s="25">
        <f t="shared" si="0"/>
        <v>262648.07</v>
      </c>
      <c r="K23" s="25">
        <f>E23-G23</f>
        <v>254651.93</v>
      </c>
      <c r="L23" s="25">
        <f t="shared" si="1"/>
        <v>254651.93</v>
      </c>
    </row>
    <row r="24" spans="1:12" ht="36.950000000000003" customHeight="1">
      <c r="A24" s="26" t="s">
        <v>158</v>
      </c>
      <c r="B24" s="27" t="s">
        <v>151</v>
      </c>
      <c r="C24" s="60" t="s">
        <v>274</v>
      </c>
      <c r="D24" s="61"/>
      <c r="E24" s="28">
        <v>5000</v>
      </c>
      <c r="F24" s="28">
        <v>5000</v>
      </c>
      <c r="G24" s="28">
        <v>0</v>
      </c>
      <c r="H24" s="28" t="s">
        <v>38</v>
      </c>
      <c r="I24" s="28" t="s">
        <v>38</v>
      </c>
      <c r="J24" s="28" t="str">
        <f t="shared" si="0"/>
        <v>-</v>
      </c>
      <c r="K24" s="28">
        <f>E24-G24</f>
        <v>5000</v>
      </c>
      <c r="L24" s="28">
        <f t="shared" si="1"/>
        <v>5000</v>
      </c>
    </row>
    <row r="25" spans="1:12" ht="36.950000000000003" customHeight="1">
      <c r="A25" s="26" t="s">
        <v>156</v>
      </c>
      <c r="B25" s="27" t="s">
        <v>151</v>
      </c>
      <c r="C25" s="60" t="s">
        <v>275</v>
      </c>
      <c r="D25" s="61"/>
      <c r="E25" s="28">
        <v>512300</v>
      </c>
      <c r="F25" s="28">
        <v>512300</v>
      </c>
      <c r="G25" s="28">
        <v>262648.07</v>
      </c>
      <c r="H25" s="28" t="s">
        <v>38</v>
      </c>
      <c r="I25" s="28" t="s">
        <v>38</v>
      </c>
      <c r="J25" s="28">
        <f t="shared" si="0"/>
        <v>262648.07</v>
      </c>
      <c r="K25" s="28">
        <f>E25-G25</f>
        <v>249651.93</v>
      </c>
      <c r="L25" s="28">
        <f t="shared" si="1"/>
        <v>249651.93</v>
      </c>
    </row>
    <row r="26" spans="1:12" ht="61.5" customHeight="1">
      <c r="A26" s="23" t="s">
        <v>154</v>
      </c>
      <c r="B26" s="24" t="s">
        <v>151</v>
      </c>
      <c r="C26" s="97" t="s">
        <v>277</v>
      </c>
      <c r="D26" s="98"/>
      <c r="E26" s="25">
        <v>200</v>
      </c>
      <c r="F26" s="25">
        <v>200</v>
      </c>
      <c r="G26" s="25">
        <v>200</v>
      </c>
      <c r="H26" s="25" t="s">
        <v>38</v>
      </c>
      <c r="I26" s="25" t="s">
        <v>38</v>
      </c>
      <c r="J26" s="25">
        <f t="shared" si="0"/>
        <v>200</v>
      </c>
      <c r="K26" s="25">
        <v>0</v>
      </c>
      <c r="L26" s="25">
        <v>0</v>
      </c>
    </row>
    <row r="27" spans="1:12" ht="36.950000000000003" customHeight="1">
      <c r="A27" s="26" t="s">
        <v>156</v>
      </c>
      <c r="B27" s="27" t="s">
        <v>151</v>
      </c>
      <c r="C27" s="60" t="s">
        <v>281</v>
      </c>
      <c r="D27" s="61"/>
      <c r="E27" s="28">
        <v>200</v>
      </c>
      <c r="F27" s="28">
        <v>200</v>
      </c>
      <c r="G27" s="28">
        <v>200</v>
      </c>
      <c r="H27" s="28" t="s">
        <v>38</v>
      </c>
      <c r="I27" s="28" t="s">
        <v>38</v>
      </c>
      <c r="J27" s="28">
        <f t="shared" si="0"/>
        <v>200</v>
      </c>
      <c r="K27" s="28"/>
      <c r="L27" s="28"/>
    </row>
    <row r="28" spans="1:12" ht="61.5" customHeight="1">
      <c r="A28" s="23" t="s">
        <v>154</v>
      </c>
      <c r="B28" s="24" t="s">
        <v>151</v>
      </c>
      <c r="C28" s="97" t="s">
        <v>280</v>
      </c>
      <c r="D28" s="98"/>
      <c r="E28" s="25">
        <v>32400</v>
      </c>
      <c r="F28" s="25">
        <v>32400</v>
      </c>
      <c r="G28" s="25">
        <v>32400</v>
      </c>
      <c r="H28" s="25" t="s">
        <v>38</v>
      </c>
      <c r="I28" s="25" t="s">
        <v>38</v>
      </c>
      <c r="J28" s="25">
        <f t="shared" si="0"/>
        <v>32400</v>
      </c>
      <c r="K28" s="25">
        <f>E28-G28</f>
        <v>0</v>
      </c>
      <c r="L28" s="25">
        <v>0</v>
      </c>
    </row>
    <row r="29" spans="1:12">
      <c r="A29" s="26" t="s">
        <v>135</v>
      </c>
      <c r="B29" s="27" t="s">
        <v>151</v>
      </c>
      <c r="C29" s="60" t="s">
        <v>160</v>
      </c>
      <c r="D29" s="61"/>
      <c r="E29" s="28">
        <v>32400</v>
      </c>
      <c r="F29" s="28">
        <v>32400</v>
      </c>
      <c r="G29" s="28">
        <v>32400</v>
      </c>
      <c r="H29" s="28" t="s">
        <v>38</v>
      </c>
      <c r="I29" s="28" t="s">
        <v>38</v>
      </c>
      <c r="J29" s="28">
        <f t="shared" si="0"/>
        <v>32400</v>
      </c>
      <c r="K29" s="28">
        <f>E29-G29</f>
        <v>0</v>
      </c>
      <c r="L29" s="28">
        <v>0</v>
      </c>
    </row>
    <row r="30" spans="1:12" ht="21.4" customHeight="1">
      <c r="A30" s="23" t="s">
        <v>161</v>
      </c>
      <c r="B30" s="24" t="s">
        <v>151</v>
      </c>
      <c r="C30" s="97" t="s">
        <v>162</v>
      </c>
      <c r="D30" s="98"/>
      <c r="E30" s="25">
        <v>10000</v>
      </c>
      <c r="F30" s="25">
        <v>10000</v>
      </c>
      <c r="G30" s="25" t="s">
        <v>38</v>
      </c>
      <c r="H30" s="25" t="s">
        <v>38</v>
      </c>
      <c r="I30" s="25" t="s">
        <v>38</v>
      </c>
      <c r="J30" s="25" t="str">
        <f t="shared" si="0"/>
        <v>-</v>
      </c>
      <c r="K30" s="25">
        <v>10000</v>
      </c>
      <c r="L30" s="25">
        <v>10000</v>
      </c>
    </row>
    <row r="31" spans="1:12" ht="21.4" customHeight="1">
      <c r="A31" s="23" t="s">
        <v>161</v>
      </c>
      <c r="B31" s="24" t="s">
        <v>151</v>
      </c>
      <c r="C31" s="97" t="s">
        <v>163</v>
      </c>
      <c r="D31" s="98"/>
      <c r="E31" s="25">
        <v>10000</v>
      </c>
      <c r="F31" s="25">
        <v>10000</v>
      </c>
      <c r="G31" s="25" t="s">
        <v>38</v>
      </c>
      <c r="H31" s="25" t="s">
        <v>38</v>
      </c>
      <c r="I31" s="25" t="s">
        <v>38</v>
      </c>
      <c r="J31" s="25" t="str">
        <f t="shared" si="0"/>
        <v>-</v>
      </c>
      <c r="K31" s="25">
        <v>10000</v>
      </c>
      <c r="L31" s="25">
        <v>10000</v>
      </c>
    </row>
    <row r="32" spans="1:12">
      <c r="A32" s="26" t="s">
        <v>164</v>
      </c>
      <c r="B32" s="27" t="s">
        <v>151</v>
      </c>
      <c r="C32" s="60" t="s">
        <v>165</v>
      </c>
      <c r="D32" s="61"/>
      <c r="E32" s="28">
        <v>10000</v>
      </c>
      <c r="F32" s="28">
        <v>10000</v>
      </c>
      <c r="G32" s="28" t="s">
        <v>38</v>
      </c>
      <c r="H32" s="28" t="s">
        <v>38</v>
      </c>
      <c r="I32" s="28" t="s">
        <v>38</v>
      </c>
      <c r="J32" s="28" t="str">
        <f t="shared" si="0"/>
        <v>-</v>
      </c>
      <c r="K32" s="28">
        <v>10000</v>
      </c>
      <c r="L32" s="28">
        <v>10000</v>
      </c>
    </row>
    <row r="33" spans="1:12" ht="21.4" customHeight="1">
      <c r="A33" s="23" t="s">
        <v>166</v>
      </c>
      <c r="B33" s="24" t="s">
        <v>151</v>
      </c>
      <c r="C33" s="97" t="s">
        <v>167</v>
      </c>
      <c r="D33" s="98"/>
      <c r="E33" s="25">
        <f>E34+E36+E37+E38</f>
        <v>117100</v>
      </c>
      <c r="F33" s="25">
        <f>F34+F36+F37+F38</f>
        <v>117100</v>
      </c>
      <c r="G33" s="25">
        <f>G34+G36+G37+G38</f>
        <v>64557.009999999995</v>
      </c>
      <c r="H33" s="25" t="s">
        <v>38</v>
      </c>
      <c r="I33" s="25" t="s">
        <v>38</v>
      </c>
      <c r="J33" s="25">
        <f t="shared" si="0"/>
        <v>64557.009999999995</v>
      </c>
      <c r="K33" s="25">
        <f>E33-G33</f>
        <v>52542.990000000005</v>
      </c>
      <c r="L33" s="25">
        <f>F33-G33</f>
        <v>52542.990000000005</v>
      </c>
    </row>
    <row r="34" spans="1:12" ht="21.4" customHeight="1">
      <c r="A34" s="23" t="s">
        <v>166</v>
      </c>
      <c r="B34" s="24" t="s">
        <v>151</v>
      </c>
      <c r="C34" s="97" t="s">
        <v>286</v>
      </c>
      <c r="D34" s="98"/>
      <c r="E34" s="25">
        <v>22000</v>
      </c>
      <c r="F34" s="25">
        <v>22000</v>
      </c>
      <c r="G34" s="25">
        <v>15000</v>
      </c>
      <c r="H34" s="25" t="s">
        <v>38</v>
      </c>
      <c r="I34" s="25" t="s">
        <v>38</v>
      </c>
      <c r="J34" s="25">
        <f t="shared" si="0"/>
        <v>15000</v>
      </c>
      <c r="K34" s="25">
        <f>E34-G34</f>
        <v>7000</v>
      </c>
      <c r="L34" s="25">
        <f>F34-G34</f>
        <v>7000</v>
      </c>
    </row>
    <row r="35" spans="1:12" ht="36.950000000000003" customHeight="1">
      <c r="A35" s="26" t="s">
        <v>156</v>
      </c>
      <c r="B35" s="27" t="s">
        <v>151</v>
      </c>
      <c r="C35" s="60" t="s">
        <v>285</v>
      </c>
      <c r="D35" s="61"/>
      <c r="E35" s="28">
        <v>22000</v>
      </c>
      <c r="F35" s="28">
        <v>22000</v>
      </c>
      <c r="G35" s="28">
        <v>15000</v>
      </c>
      <c r="H35" s="28" t="s">
        <v>38</v>
      </c>
      <c r="I35" s="28" t="s">
        <v>38</v>
      </c>
      <c r="J35" s="28">
        <f>IF(IF(G35="-",0,G35)+IF(H35="-",0,H35)+IF(I35="-",0,I35)=0,"-",IF(G35="-",0,G35)+IF(H35="-",0,H35)+IF(I35="-",0,I35))</f>
        <v>15000</v>
      </c>
      <c r="K35" s="28">
        <f>K34</f>
        <v>7000</v>
      </c>
      <c r="L35" s="28">
        <f>L34</f>
        <v>7000</v>
      </c>
    </row>
    <row r="36" spans="1:12" ht="24.6" customHeight="1">
      <c r="A36" s="26" t="s">
        <v>168</v>
      </c>
      <c r="B36" s="27" t="s">
        <v>151</v>
      </c>
      <c r="C36" s="60" t="s">
        <v>287</v>
      </c>
      <c r="D36" s="61"/>
      <c r="E36" s="28">
        <v>50100</v>
      </c>
      <c r="F36" s="28">
        <v>50100</v>
      </c>
      <c r="G36" s="28">
        <v>27185</v>
      </c>
      <c r="H36" s="28" t="s">
        <v>38</v>
      </c>
      <c r="I36" s="28" t="s">
        <v>38</v>
      </c>
      <c r="J36" s="28">
        <f t="shared" si="0"/>
        <v>27185</v>
      </c>
      <c r="K36" s="28">
        <f>E36-G36</f>
        <v>22915</v>
      </c>
      <c r="L36" s="28">
        <f>F36-G36</f>
        <v>22915</v>
      </c>
    </row>
    <row r="37" spans="1:12">
      <c r="A37" s="26" t="s">
        <v>169</v>
      </c>
      <c r="B37" s="27" t="s">
        <v>151</v>
      </c>
      <c r="C37" s="60" t="s">
        <v>288</v>
      </c>
      <c r="D37" s="61"/>
      <c r="E37" s="28">
        <v>10000</v>
      </c>
      <c r="F37" s="28">
        <v>10000</v>
      </c>
      <c r="G37" s="28">
        <v>2370</v>
      </c>
      <c r="H37" s="28" t="s">
        <v>38</v>
      </c>
      <c r="I37" s="28" t="s">
        <v>38</v>
      </c>
      <c r="J37" s="28">
        <f t="shared" si="0"/>
        <v>2370</v>
      </c>
      <c r="K37" s="28">
        <f>E37-G37</f>
        <v>7630</v>
      </c>
      <c r="L37" s="28">
        <f>F37-G37</f>
        <v>7630</v>
      </c>
    </row>
    <row r="38" spans="1:12">
      <c r="A38" s="26" t="s">
        <v>170</v>
      </c>
      <c r="B38" s="27" t="s">
        <v>151</v>
      </c>
      <c r="C38" s="60" t="s">
        <v>289</v>
      </c>
      <c r="D38" s="61"/>
      <c r="E38" s="28">
        <v>35000</v>
      </c>
      <c r="F38" s="28">
        <v>35000</v>
      </c>
      <c r="G38" s="28">
        <v>20002.009999999998</v>
      </c>
      <c r="H38" s="28" t="s">
        <v>38</v>
      </c>
      <c r="I38" s="28" t="s">
        <v>38</v>
      </c>
      <c r="J38" s="28">
        <f t="shared" si="0"/>
        <v>20002.009999999998</v>
      </c>
      <c r="K38" s="28">
        <f>E38-G38</f>
        <v>14997.990000000002</v>
      </c>
      <c r="L38" s="28">
        <f>F38-G38</f>
        <v>14997.990000000002</v>
      </c>
    </row>
    <row r="39" spans="1:12" ht="21.4" customHeight="1">
      <c r="A39" s="23" t="s">
        <v>171</v>
      </c>
      <c r="B39" s="24" t="s">
        <v>151</v>
      </c>
      <c r="C39" s="97" t="s">
        <v>172</v>
      </c>
      <c r="D39" s="98"/>
      <c r="E39" s="25">
        <f t="shared" ref="E39:G40" si="2">E40</f>
        <v>231100</v>
      </c>
      <c r="F39" s="25">
        <f t="shared" si="2"/>
        <v>231100</v>
      </c>
      <c r="G39" s="25">
        <f t="shared" si="2"/>
        <v>163221.88</v>
      </c>
      <c r="H39" s="25" t="s">
        <v>38</v>
      </c>
      <c r="I39" s="25" t="s">
        <v>38</v>
      </c>
      <c r="J39" s="25">
        <f t="shared" si="0"/>
        <v>163221.88</v>
      </c>
      <c r="K39" s="25">
        <f>K40</f>
        <v>67878.12</v>
      </c>
      <c r="L39" s="25">
        <f>L40</f>
        <v>67878.12</v>
      </c>
    </row>
    <row r="40" spans="1:12" ht="24.6" customHeight="1">
      <c r="A40" s="23" t="s">
        <v>173</v>
      </c>
      <c r="B40" s="24" t="s">
        <v>151</v>
      </c>
      <c r="C40" s="97" t="s">
        <v>174</v>
      </c>
      <c r="D40" s="98"/>
      <c r="E40" s="25">
        <f t="shared" si="2"/>
        <v>231100</v>
      </c>
      <c r="F40" s="25">
        <f t="shared" si="2"/>
        <v>231100</v>
      </c>
      <c r="G40" s="25">
        <f t="shared" si="2"/>
        <v>163221.88</v>
      </c>
      <c r="H40" s="25" t="s">
        <v>38</v>
      </c>
      <c r="I40" s="25" t="s">
        <v>38</v>
      </c>
      <c r="J40" s="25">
        <f t="shared" si="0"/>
        <v>163221.88</v>
      </c>
      <c r="K40" s="25">
        <f>K41</f>
        <v>67878.12</v>
      </c>
      <c r="L40" s="25">
        <f>L41</f>
        <v>67878.12</v>
      </c>
    </row>
    <row r="41" spans="1:12" ht="24.6" customHeight="1">
      <c r="A41" s="23" t="s">
        <v>173</v>
      </c>
      <c r="B41" s="24" t="s">
        <v>151</v>
      </c>
      <c r="C41" s="97" t="s">
        <v>282</v>
      </c>
      <c r="D41" s="98"/>
      <c r="E41" s="25">
        <f>E42+E43</f>
        <v>231100</v>
      </c>
      <c r="F41" s="25">
        <f>F42+F43</f>
        <v>231100</v>
      </c>
      <c r="G41" s="25">
        <f>G42+G43</f>
        <v>163221.88</v>
      </c>
      <c r="H41" s="25" t="s">
        <v>38</v>
      </c>
      <c r="I41" s="25" t="s">
        <v>38</v>
      </c>
      <c r="J41" s="25">
        <f t="shared" si="0"/>
        <v>163221.88</v>
      </c>
      <c r="K41" s="25">
        <f>K42+K43</f>
        <v>67878.12</v>
      </c>
      <c r="L41" s="25">
        <f>L42+L43</f>
        <v>67878.12</v>
      </c>
    </row>
    <row r="42" spans="1:12" ht="24.6" customHeight="1">
      <c r="A42" s="26" t="s">
        <v>157</v>
      </c>
      <c r="B42" s="27" t="s">
        <v>151</v>
      </c>
      <c r="C42" s="60" t="s">
        <v>283</v>
      </c>
      <c r="D42" s="61"/>
      <c r="E42" s="28">
        <v>185600</v>
      </c>
      <c r="F42" s="28">
        <v>185600</v>
      </c>
      <c r="G42" s="28">
        <v>126406.13</v>
      </c>
      <c r="H42" s="28" t="s">
        <v>38</v>
      </c>
      <c r="I42" s="28" t="s">
        <v>38</v>
      </c>
      <c r="J42" s="28">
        <f t="shared" si="0"/>
        <v>126406.13</v>
      </c>
      <c r="K42" s="28">
        <f>E42-G42</f>
        <v>59193.869999999995</v>
      </c>
      <c r="L42" s="28">
        <f>F42-G42</f>
        <v>59193.869999999995</v>
      </c>
    </row>
    <row r="43" spans="1:12" ht="49.15" customHeight="1">
      <c r="A43" s="26" t="s">
        <v>159</v>
      </c>
      <c r="B43" s="27" t="s">
        <v>151</v>
      </c>
      <c r="C43" s="60" t="s">
        <v>284</v>
      </c>
      <c r="D43" s="61"/>
      <c r="E43" s="28">
        <v>45500</v>
      </c>
      <c r="F43" s="28">
        <v>45500</v>
      </c>
      <c r="G43" s="28">
        <v>36815.75</v>
      </c>
      <c r="H43" s="28" t="s">
        <v>38</v>
      </c>
      <c r="I43" s="28" t="s">
        <v>38</v>
      </c>
      <c r="J43" s="28">
        <f t="shared" ref="J43:J75" si="3">IF(IF(G43="-",0,G43)+IF(H43="-",0,H43)+IF(I43="-",0,I43)=0,"-",IF(G43="-",0,G43)+IF(H43="-",0,H43)+IF(I43="-",0,I43))</f>
        <v>36815.75</v>
      </c>
      <c r="K43" s="28">
        <f>E43-G43</f>
        <v>8684.25</v>
      </c>
      <c r="L43" s="28">
        <f>F43-G43</f>
        <v>8684.25</v>
      </c>
    </row>
    <row r="44" spans="1:12" ht="24.6" customHeight="1">
      <c r="A44" s="23" t="s">
        <v>175</v>
      </c>
      <c r="B44" s="24" t="s">
        <v>151</v>
      </c>
      <c r="C44" s="97" t="s">
        <v>176</v>
      </c>
      <c r="D44" s="98"/>
      <c r="E44" s="25">
        <f t="shared" ref="E44:G45" si="4">E45</f>
        <v>47500</v>
      </c>
      <c r="F44" s="25">
        <f t="shared" si="4"/>
        <v>47500</v>
      </c>
      <c r="G44" s="25">
        <f t="shared" si="4"/>
        <v>19993</v>
      </c>
      <c r="H44" s="25" t="s">
        <v>38</v>
      </c>
      <c r="I44" s="25" t="s">
        <v>38</v>
      </c>
      <c r="J44" s="25">
        <f t="shared" si="3"/>
        <v>19993</v>
      </c>
      <c r="K44" s="25">
        <f t="shared" ref="K44:L46" si="5">K45</f>
        <v>27507</v>
      </c>
      <c r="L44" s="25">
        <f t="shared" si="5"/>
        <v>27507</v>
      </c>
    </row>
    <row r="45" spans="1:12" ht="43.5" customHeight="1">
      <c r="A45" s="23" t="s">
        <v>334</v>
      </c>
      <c r="B45" s="24" t="s">
        <v>151</v>
      </c>
      <c r="C45" s="97" t="s">
        <v>331</v>
      </c>
      <c r="D45" s="98"/>
      <c r="E45" s="25">
        <f t="shared" si="4"/>
        <v>47500</v>
      </c>
      <c r="F45" s="25">
        <f t="shared" si="4"/>
        <v>47500</v>
      </c>
      <c r="G45" s="25">
        <v>19993</v>
      </c>
      <c r="H45" s="25" t="s">
        <v>38</v>
      </c>
      <c r="I45" s="25" t="s">
        <v>38</v>
      </c>
      <c r="J45" s="25">
        <f t="shared" si="3"/>
        <v>19993</v>
      </c>
      <c r="K45" s="25">
        <f t="shared" si="5"/>
        <v>27507</v>
      </c>
      <c r="L45" s="25">
        <f t="shared" si="5"/>
        <v>27507</v>
      </c>
    </row>
    <row r="46" spans="1:12" ht="46.5" customHeight="1">
      <c r="A46" s="23" t="s">
        <v>335</v>
      </c>
      <c r="B46" s="24" t="s">
        <v>151</v>
      </c>
      <c r="C46" s="97" t="s">
        <v>332</v>
      </c>
      <c r="D46" s="98"/>
      <c r="E46" s="25">
        <v>47500</v>
      </c>
      <c r="F46" s="25">
        <v>47500</v>
      </c>
      <c r="G46" s="25">
        <v>19993</v>
      </c>
      <c r="H46" s="25" t="s">
        <v>38</v>
      </c>
      <c r="I46" s="25" t="s">
        <v>38</v>
      </c>
      <c r="J46" s="25">
        <f t="shared" si="3"/>
        <v>19993</v>
      </c>
      <c r="K46" s="25">
        <f t="shared" si="5"/>
        <v>27507</v>
      </c>
      <c r="L46" s="25">
        <f t="shared" si="5"/>
        <v>27507</v>
      </c>
    </row>
    <row r="47" spans="1:12" ht="36.950000000000003" customHeight="1">
      <c r="A47" s="26" t="s">
        <v>156</v>
      </c>
      <c r="B47" s="27" t="s">
        <v>151</v>
      </c>
      <c r="C47" s="60" t="s">
        <v>333</v>
      </c>
      <c r="D47" s="61"/>
      <c r="E47" s="28">
        <v>47500</v>
      </c>
      <c r="F47" s="28">
        <v>47500</v>
      </c>
      <c r="G47" s="28">
        <v>19993</v>
      </c>
      <c r="H47" s="28" t="s">
        <v>38</v>
      </c>
      <c r="I47" s="28" t="s">
        <v>38</v>
      </c>
      <c r="J47" s="28">
        <f t="shared" si="3"/>
        <v>19993</v>
      </c>
      <c r="K47" s="28">
        <f>E47-G47</f>
        <v>27507</v>
      </c>
      <c r="L47" s="28">
        <f>F47-G47</f>
        <v>27507</v>
      </c>
    </row>
    <row r="48" spans="1:12" ht="21.4" customHeight="1">
      <c r="A48" s="23" t="s">
        <v>177</v>
      </c>
      <c r="B48" s="24" t="s">
        <v>151</v>
      </c>
      <c r="C48" s="97" t="s">
        <v>178</v>
      </c>
      <c r="D48" s="98"/>
      <c r="E48" s="25">
        <f>E49+E51+E54+E50</f>
        <v>2582200</v>
      </c>
      <c r="F48" s="25">
        <f>F49+F51+F54+F50</f>
        <v>2582200</v>
      </c>
      <c r="G48" s="25">
        <f>G49+G51+G54</f>
        <v>1240759.3999999999</v>
      </c>
      <c r="H48" s="25" t="s">
        <v>38</v>
      </c>
      <c r="I48" s="25" t="s">
        <v>38</v>
      </c>
      <c r="J48" s="25">
        <f>G48</f>
        <v>1240759.3999999999</v>
      </c>
      <c r="K48" s="25">
        <v>1487401</v>
      </c>
      <c r="L48" s="25">
        <v>1336969.79</v>
      </c>
    </row>
    <row r="49" spans="1:12" ht="68.25" customHeight="1">
      <c r="A49" s="23" t="s">
        <v>303</v>
      </c>
      <c r="B49" s="42" t="s">
        <v>290</v>
      </c>
      <c r="C49" s="97" t="s">
        <v>291</v>
      </c>
      <c r="D49" s="98"/>
      <c r="E49" s="28">
        <v>23200</v>
      </c>
      <c r="F49" s="28">
        <v>23200</v>
      </c>
      <c r="G49" s="28">
        <v>23200</v>
      </c>
      <c r="H49" s="43" t="s">
        <v>38</v>
      </c>
      <c r="I49" s="44"/>
      <c r="J49" s="28">
        <v>23200</v>
      </c>
      <c r="K49" s="28">
        <v>0</v>
      </c>
      <c r="L49" s="28">
        <v>0</v>
      </c>
    </row>
    <row r="50" spans="1:12" ht="36.950000000000003" customHeight="1">
      <c r="A50" s="26" t="s">
        <v>156</v>
      </c>
      <c r="B50" s="27" t="s">
        <v>151</v>
      </c>
      <c r="C50" s="60" t="s">
        <v>339</v>
      </c>
      <c r="D50" s="61"/>
      <c r="E50" s="28">
        <v>650000</v>
      </c>
      <c r="F50" s="28">
        <v>650000</v>
      </c>
      <c r="G50" s="28"/>
      <c r="H50" s="28" t="s">
        <v>38</v>
      </c>
      <c r="I50" s="28" t="s">
        <v>38</v>
      </c>
      <c r="J50" s="28" t="str">
        <f t="shared" ref="J50" si="6">IF(IF(G50="-",0,G50)+IF(H50="-",0,H50)+IF(I50="-",0,I50)=0,"-",IF(G50="-",0,G50)+IF(H50="-",0,H50)+IF(I50="-",0,I50))</f>
        <v>-</v>
      </c>
      <c r="K50" s="28">
        <f>E50-G50</f>
        <v>650000</v>
      </c>
      <c r="L50" s="28">
        <f>F50-G50</f>
        <v>650000</v>
      </c>
    </row>
    <row r="51" spans="1:12" ht="37.5" customHeight="1">
      <c r="A51" s="23" t="s">
        <v>179</v>
      </c>
      <c r="B51" s="24" t="s">
        <v>151</v>
      </c>
      <c r="C51" s="97" t="s">
        <v>180</v>
      </c>
      <c r="D51" s="98"/>
      <c r="E51" s="25">
        <f t="shared" ref="E51:G51" si="7">E52</f>
        <v>1864900</v>
      </c>
      <c r="F51" s="25">
        <f t="shared" si="7"/>
        <v>1864900</v>
      </c>
      <c r="G51" s="25">
        <f t="shared" si="7"/>
        <v>1173718.3999999999</v>
      </c>
      <c r="H51" s="25" t="s">
        <v>38</v>
      </c>
      <c r="I51" s="25" t="s">
        <v>38</v>
      </c>
      <c r="J51" s="25">
        <f t="shared" si="3"/>
        <v>1173718.3999999999</v>
      </c>
      <c r="K51" s="25">
        <v>1487401</v>
      </c>
      <c r="L51" s="25">
        <f>F51-G51</f>
        <v>691181.60000000009</v>
      </c>
    </row>
    <row r="52" spans="1:12" ht="21.4" customHeight="1">
      <c r="A52" s="23" t="s">
        <v>179</v>
      </c>
      <c r="B52" s="24" t="s">
        <v>151</v>
      </c>
      <c r="C52" s="97" t="s">
        <v>309</v>
      </c>
      <c r="D52" s="98"/>
      <c r="E52" s="25">
        <f>E53</f>
        <v>1864900</v>
      </c>
      <c r="F52" s="25">
        <f>F53</f>
        <v>1864900</v>
      </c>
      <c r="G52" s="25">
        <f>G53</f>
        <v>1173718.3999999999</v>
      </c>
      <c r="H52" s="25" t="s">
        <v>38</v>
      </c>
      <c r="I52" s="25" t="s">
        <v>38</v>
      </c>
      <c r="J52" s="25">
        <f t="shared" si="3"/>
        <v>1173718.3999999999</v>
      </c>
      <c r="K52" s="25">
        <f>K53</f>
        <v>691181.60000000009</v>
      </c>
      <c r="L52" s="25">
        <f>L53</f>
        <v>691181.60000000009</v>
      </c>
    </row>
    <row r="53" spans="1:12" ht="36.950000000000003" customHeight="1">
      <c r="A53" s="26" t="s">
        <v>156</v>
      </c>
      <c r="B53" s="27" t="s">
        <v>151</v>
      </c>
      <c r="C53" s="60" t="s">
        <v>308</v>
      </c>
      <c r="D53" s="61"/>
      <c r="E53" s="28">
        <v>1864900</v>
      </c>
      <c r="F53" s="28">
        <v>1864900</v>
      </c>
      <c r="G53" s="28">
        <v>1173718.3999999999</v>
      </c>
      <c r="H53" s="28" t="s">
        <v>38</v>
      </c>
      <c r="I53" s="28" t="s">
        <v>38</v>
      </c>
      <c r="J53" s="28">
        <f t="shared" si="3"/>
        <v>1173718.3999999999</v>
      </c>
      <c r="K53" s="28">
        <f>E53-G53</f>
        <v>691181.60000000009</v>
      </c>
      <c r="L53" s="28">
        <f>F53-G53</f>
        <v>691181.60000000009</v>
      </c>
    </row>
    <row r="54" spans="1:12" ht="36.950000000000003" customHeight="1">
      <c r="A54" s="52" t="s">
        <v>315</v>
      </c>
      <c r="B54" s="27" t="s">
        <v>151</v>
      </c>
      <c r="C54" s="49" t="s">
        <v>318</v>
      </c>
      <c r="D54" s="50"/>
      <c r="E54" s="28">
        <v>44100</v>
      </c>
      <c r="F54" s="28">
        <v>44100</v>
      </c>
      <c r="G54" s="28">
        <v>43841</v>
      </c>
      <c r="H54" s="28"/>
      <c r="I54" s="28"/>
      <c r="J54" s="28">
        <v>43841</v>
      </c>
      <c r="K54" s="28">
        <v>5100</v>
      </c>
      <c r="L54" s="28">
        <v>5100</v>
      </c>
    </row>
    <row r="55" spans="1:12" ht="36.950000000000003" customHeight="1">
      <c r="A55" s="52" t="s">
        <v>315</v>
      </c>
      <c r="B55" s="27" t="s">
        <v>151</v>
      </c>
      <c r="C55" s="49" t="s">
        <v>316</v>
      </c>
      <c r="D55" s="50"/>
      <c r="E55" s="28">
        <v>44100</v>
      </c>
      <c r="F55" s="28">
        <v>44100</v>
      </c>
      <c r="G55" s="28">
        <v>43841</v>
      </c>
      <c r="H55" s="28"/>
      <c r="I55" s="28"/>
      <c r="J55" s="28">
        <v>43841</v>
      </c>
      <c r="K55" s="28">
        <v>5100</v>
      </c>
      <c r="L55" s="28">
        <v>5100</v>
      </c>
    </row>
    <row r="56" spans="1:12" ht="36.950000000000003" customHeight="1">
      <c r="A56" s="26" t="s">
        <v>156</v>
      </c>
      <c r="B56" s="27" t="s">
        <v>151</v>
      </c>
      <c r="C56" s="49" t="s">
        <v>317</v>
      </c>
      <c r="D56" s="50"/>
      <c r="E56" s="28">
        <v>44100</v>
      </c>
      <c r="F56" s="28">
        <v>44100</v>
      </c>
      <c r="G56" s="28">
        <v>43841</v>
      </c>
      <c r="H56" s="28"/>
      <c r="I56" s="28"/>
      <c r="J56" s="28">
        <v>43841</v>
      </c>
      <c r="K56" s="28">
        <v>5100</v>
      </c>
      <c r="L56" s="28">
        <v>5100</v>
      </c>
    </row>
    <row r="57" spans="1:12" ht="21.4" customHeight="1">
      <c r="A57" s="23" t="s">
        <v>181</v>
      </c>
      <c r="B57" s="24" t="s">
        <v>151</v>
      </c>
      <c r="C57" s="97" t="s">
        <v>182</v>
      </c>
      <c r="D57" s="98"/>
      <c r="E57" s="25">
        <f>E61+E58</f>
        <v>321200</v>
      </c>
      <c r="F57" s="25">
        <f>F61+F58</f>
        <v>321200</v>
      </c>
      <c r="G57" s="25">
        <f>G61</f>
        <v>138861.06</v>
      </c>
      <c r="H57" s="25" t="s">
        <v>38</v>
      </c>
      <c r="I57" s="25" t="s">
        <v>38</v>
      </c>
      <c r="J57" s="25">
        <f t="shared" si="3"/>
        <v>138861.06</v>
      </c>
      <c r="K57" s="25">
        <f>K61</f>
        <v>182338.94</v>
      </c>
      <c r="L57" s="25">
        <f>L61</f>
        <v>182338.94</v>
      </c>
    </row>
    <row r="58" spans="1:12" ht="21.4" customHeight="1">
      <c r="A58" s="23" t="s">
        <v>183</v>
      </c>
      <c r="B58" s="24" t="s">
        <v>151</v>
      </c>
      <c r="C58" s="97" t="s">
        <v>327</v>
      </c>
      <c r="D58" s="98"/>
      <c r="E58" s="25"/>
      <c r="F58" s="25"/>
      <c r="G58" s="25"/>
      <c r="H58" s="25"/>
      <c r="I58" s="25"/>
      <c r="J58" s="25"/>
      <c r="K58" s="25"/>
      <c r="L58" s="25"/>
    </row>
    <row r="59" spans="1:12" ht="21.4" customHeight="1">
      <c r="A59" s="23" t="s">
        <v>183</v>
      </c>
      <c r="B59" s="24" t="s">
        <v>151</v>
      </c>
      <c r="C59" s="58" t="s">
        <v>328</v>
      </c>
      <c r="D59" s="59"/>
      <c r="E59" s="25"/>
      <c r="F59" s="25"/>
      <c r="G59" s="25"/>
      <c r="H59" s="25"/>
      <c r="I59" s="25"/>
      <c r="J59" s="25"/>
      <c r="K59" s="25"/>
      <c r="L59" s="25"/>
    </row>
    <row r="60" spans="1:12" ht="21.4" customHeight="1">
      <c r="A60" s="26" t="s">
        <v>156</v>
      </c>
      <c r="B60" s="24" t="s">
        <v>151</v>
      </c>
      <c r="C60" s="58" t="s">
        <v>329</v>
      </c>
      <c r="D60" s="59"/>
      <c r="E60" s="25"/>
      <c r="F60" s="25"/>
      <c r="G60" s="25"/>
      <c r="H60" s="25"/>
      <c r="I60" s="25"/>
      <c r="J60" s="25"/>
      <c r="K60" s="25"/>
      <c r="L60" s="25"/>
    </row>
    <row r="61" spans="1:12" ht="21.4" customHeight="1">
      <c r="A61" s="23" t="s">
        <v>183</v>
      </c>
      <c r="B61" s="24" t="s">
        <v>151</v>
      </c>
      <c r="C61" s="97" t="s">
        <v>184</v>
      </c>
      <c r="D61" s="98"/>
      <c r="E61" s="25">
        <f>E62+E64+E66+E68+E70</f>
        <v>321200</v>
      </c>
      <c r="F61" s="25">
        <f>F62+F64+F66+F68+F70</f>
        <v>321200</v>
      </c>
      <c r="G61" s="25">
        <f>G62+G64+G68</f>
        <v>138861.06</v>
      </c>
      <c r="H61" s="25" t="s">
        <v>38</v>
      </c>
      <c r="I61" s="25" t="s">
        <v>38</v>
      </c>
      <c r="J61" s="25">
        <f t="shared" si="3"/>
        <v>138861.06</v>
      </c>
      <c r="K61" s="25">
        <f>E61-G61</f>
        <v>182338.94</v>
      </c>
      <c r="L61" s="25">
        <f>L62+L64+L66+L68</f>
        <v>182338.94</v>
      </c>
    </row>
    <row r="62" spans="1:12" ht="21.4" customHeight="1">
      <c r="A62" s="23" t="s">
        <v>183</v>
      </c>
      <c r="B62" s="24" t="s">
        <v>151</v>
      </c>
      <c r="C62" s="97" t="s">
        <v>185</v>
      </c>
      <c r="D62" s="98"/>
      <c r="E62" s="25">
        <v>104800</v>
      </c>
      <c r="F62" s="25">
        <v>104800</v>
      </c>
      <c r="G62" s="45">
        <f>G63</f>
        <v>68248.36</v>
      </c>
      <c r="H62" s="25" t="s">
        <v>38</v>
      </c>
      <c r="I62" s="25" t="s">
        <v>38</v>
      </c>
      <c r="J62" s="25">
        <f t="shared" si="3"/>
        <v>68248.36</v>
      </c>
      <c r="K62" s="25">
        <f>K63</f>
        <v>36551.64</v>
      </c>
      <c r="L62" s="25">
        <f>L63</f>
        <v>36551.64</v>
      </c>
    </row>
    <row r="63" spans="1:12" ht="36.950000000000003" customHeight="1">
      <c r="A63" s="26" t="s">
        <v>156</v>
      </c>
      <c r="B63" s="27" t="s">
        <v>151</v>
      </c>
      <c r="C63" s="60" t="s">
        <v>186</v>
      </c>
      <c r="D63" s="61"/>
      <c r="E63" s="28">
        <v>104800</v>
      </c>
      <c r="F63" s="28">
        <v>104800</v>
      </c>
      <c r="G63" s="45">
        <v>68248.36</v>
      </c>
      <c r="H63" s="28" t="s">
        <v>38</v>
      </c>
      <c r="I63" s="28" t="s">
        <v>38</v>
      </c>
      <c r="J63" s="28">
        <f t="shared" si="3"/>
        <v>68248.36</v>
      </c>
      <c r="K63" s="28">
        <f>E63-G63</f>
        <v>36551.64</v>
      </c>
      <c r="L63" s="28">
        <f>F63-G63</f>
        <v>36551.64</v>
      </c>
    </row>
    <row r="64" spans="1:12" ht="21.4" customHeight="1">
      <c r="A64" s="23" t="s">
        <v>183</v>
      </c>
      <c r="B64" s="24" t="s">
        <v>151</v>
      </c>
      <c r="C64" s="97" t="s">
        <v>187</v>
      </c>
      <c r="D64" s="98"/>
      <c r="E64" s="25">
        <v>30000</v>
      </c>
      <c r="F64" s="25">
        <v>30000</v>
      </c>
      <c r="G64" s="25">
        <f>G65</f>
        <v>29262.7</v>
      </c>
      <c r="H64" s="25" t="s">
        <v>38</v>
      </c>
      <c r="I64" s="25" t="s">
        <v>38</v>
      </c>
      <c r="J64" s="25">
        <f t="shared" si="3"/>
        <v>29262.7</v>
      </c>
      <c r="K64" s="25">
        <f>K65</f>
        <v>737.29999999999927</v>
      </c>
      <c r="L64" s="25">
        <f>L65</f>
        <v>737.29999999999927</v>
      </c>
    </row>
    <row r="65" spans="1:12" ht="36.950000000000003" customHeight="1">
      <c r="A65" s="26" t="s">
        <v>156</v>
      </c>
      <c r="B65" s="27" t="s">
        <v>151</v>
      </c>
      <c r="C65" s="60" t="s">
        <v>188</v>
      </c>
      <c r="D65" s="61"/>
      <c r="E65" s="28">
        <v>30000</v>
      </c>
      <c r="F65" s="28">
        <v>30000</v>
      </c>
      <c r="G65" s="28">
        <v>29262.7</v>
      </c>
      <c r="H65" s="28" t="s">
        <v>38</v>
      </c>
      <c r="I65" s="28" t="s">
        <v>38</v>
      </c>
      <c r="J65" s="28">
        <f t="shared" si="3"/>
        <v>29262.7</v>
      </c>
      <c r="K65" s="28">
        <f>E65-G65</f>
        <v>737.29999999999927</v>
      </c>
      <c r="L65" s="28">
        <f>F65-G65</f>
        <v>737.29999999999927</v>
      </c>
    </row>
    <row r="66" spans="1:12" ht="21.4" customHeight="1">
      <c r="A66" s="23" t="s">
        <v>183</v>
      </c>
      <c r="B66" s="24" t="s">
        <v>151</v>
      </c>
      <c r="C66" s="97" t="s">
        <v>292</v>
      </c>
      <c r="D66" s="98"/>
      <c r="E66" s="25">
        <f>E67</f>
        <v>17000</v>
      </c>
      <c r="F66" s="25">
        <f>F67</f>
        <v>17000</v>
      </c>
      <c r="G66" s="25" t="s">
        <v>38</v>
      </c>
      <c r="H66" s="25" t="s">
        <v>38</v>
      </c>
      <c r="I66" s="25" t="s">
        <v>38</v>
      </c>
      <c r="J66" s="25" t="str">
        <f t="shared" si="3"/>
        <v>-</v>
      </c>
      <c r="K66" s="25">
        <f>K67</f>
        <v>17000</v>
      </c>
      <c r="L66" s="25">
        <f>L67</f>
        <v>17000</v>
      </c>
    </row>
    <row r="67" spans="1:12" ht="36.950000000000003" customHeight="1">
      <c r="A67" s="26" t="s">
        <v>156</v>
      </c>
      <c r="B67" s="27" t="s">
        <v>151</v>
      </c>
      <c r="C67" s="60" t="s">
        <v>293</v>
      </c>
      <c r="D67" s="61"/>
      <c r="E67" s="28">
        <v>17000</v>
      </c>
      <c r="F67" s="28">
        <v>17000</v>
      </c>
      <c r="G67" s="28" t="s">
        <v>38</v>
      </c>
      <c r="H67" s="28" t="s">
        <v>38</v>
      </c>
      <c r="I67" s="28" t="s">
        <v>38</v>
      </c>
      <c r="J67" s="28" t="str">
        <f t="shared" si="3"/>
        <v>-</v>
      </c>
      <c r="K67" s="28">
        <v>17000</v>
      </c>
      <c r="L67" s="28">
        <v>17000</v>
      </c>
    </row>
    <row r="68" spans="1:12" ht="21.4" customHeight="1">
      <c r="A68" s="23" t="s">
        <v>183</v>
      </c>
      <c r="B68" s="24" t="s">
        <v>151</v>
      </c>
      <c r="C68" s="97" t="s">
        <v>294</v>
      </c>
      <c r="D68" s="98"/>
      <c r="E68" s="25">
        <f>E69</f>
        <v>169400</v>
      </c>
      <c r="F68" s="25">
        <f>F69</f>
        <v>169400</v>
      </c>
      <c r="G68" s="25">
        <f>G69</f>
        <v>41350</v>
      </c>
      <c r="H68" s="25" t="s">
        <v>38</v>
      </c>
      <c r="I68" s="25" t="s">
        <v>38</v>
      </c>
      <c r="J68" s="25">
        <f t="shared" ref="J68:J69" si="8">IF(IF(G68="-",0,G68)+IF(H68="-",0,H68)+IF(I68="-",0,I68)=0,"-",IF(G68="-",0,G68)+IF(H68="-",0,H68)+IF(I68="-",0,I68))</f>
        <v>41350</v>
      </c>
      <c r="K68" s="25">
        <f>K69</f>
        <v>128050</v>
      </c>
      <c r="L68" s="25">
        <f>L69</f>
        <v>128050</v>
      </c>
    </row>
    <row r="69" spans="1:12" ht="36.950000000000003" customHeight="1">
      <c r="A69" s="26" t="s">
        <v>156</v>
      </c>
      <c r="B69" s="27" t="s">
        <v>151</v>
      </c>
      <c r="C69" s="60" t="s">
        <v>295</v>
      </c>
      <c r="D69" s="61"/>
      <c r="E69" s="28">
        <v>169400</v>
      </c>
      <c r="F69" s="28">
        <v>169400</v>
      </c>
      <c r="G69" s="28">
        <v>41350</v>
      </c>
      <c r="H69" s="28" t="s">
        <v>38</v>
      </c>
      <c r="I69" s="28" t="s">
        <v>38</v>
      </c>
      <c r="J69" s="28">
        <f t="shared" si="8"/>
        <v>41350</v>
      </c>
      <c r="K69" s="28">
        <f>E69-G69</f>
        <v>128050</v>
      </c>
      <c r="L69" s="28">
        <f>F69-G69</f>
        <v>128050</v>
      </c>
    </row>
    <row r="70" spans="1:12" ht="36.950000000000003" customHeight="1">
      <c r="A70" s="26" t="s">
        <v>156</v>
      </c>
      <c r="B70" s="27" t="s">
        <v>151</v>
      </c>
      <c r="C70" s="51" t="s">
        <v>314</v>
      </c>
      <c r="D70" s="50"/>
      <c r="E70" s="40">
        <v>0</v>
      </c>
      <c r="F70" s="40">
        <v>0</v>
      </c>
      <c r="G70" s="28"/>
      <c r="H70" s="28"/>
      <c r="I70" s="28"/>
      <c r="J70" s="28"/>
      <c r="K70" s="28"/>
      <c r="L70" s="28"/>
    </row>
    <row r="71" spans="1:12" ht="36.950000000000003" customHeight="1">
      <c r="A71" s="26" t="s">
        <v>156</v>
      </c>
      <c r="B71" s="27" t="s">
        <v>151</v>
      </c>
      <c r="C71" s="49" t="s">
        <v>313</v>
      </c>
      <c r="D71" s="50"/>
      <c r="E71" s="28">
        <v>0</v>
      </c>
      <c r="F71" s="28">
        <v>0</v>
      </c>
      <c r="G71" s="28"/>
      <c r="H71" s="28"/>
      <c r="I71" s="28"/>
      <c r="J71" s="28"/>
      <c r="K71" s="28"/>
      <c r="L71" s="28"/>
    </row>
    <row r="72" spans="1:12" ht="21.4" customHeight="1">
      <c r="A72" s="23" t="s">
        <v>189</v>
      </c>
      <c r="B72" s="24" t="s">
        <v>151</v>
      </c>
      <c r="C72" s="97" t="s">
        <v>190</v>
      </c>
      <c r="D72" s="98"/>
      <c r="E72" s="25">
        <f t="shared" ref="E72:G74" si="9">E73</f>
        <v>30000</v>
      </c>
      <c r="F72" s="25">
        <f t="shared" si="9"/>
        <v>30000</v>
      </c>
      <c r="G72" s="25">
        <f t="shared" si="9"/>
        <v>2419.1999999999998</v>
      </c>
      <c r="H72" s="25" t="s">
        <v>38</v>
      </c>
      <c r="I72" s="25" t="s">
        <v>38</v>
      </c>
      <c r="J72" s="25">
        <f t="shared" si="3"/>
        <v>2419.1999999999998</v>
      </c>
      <c r="K72" s="25">
        <f>E72-G72</f>
        <v>27580.799999999999</v>
      </c>
      <c r="L72" s="25">
        <f>L73</f>
        <v>27580.799999999999</v>
      </c>
    </row>
    <row r="73" spans="1:12" ht="36.950000000000003" customHeight="1">
      <c r="A73" s="23" t="s">
        <v>191</v>
      </c>
      <c r="B73" s="24" t="s">
        <v>151</v>
      </c>
      <c r="C73" s="97" t="s">
        <v>192</v>
      </c>
      <c r="D73" s="98"/>
      <c r="E73" s="25">
        <f t="shared" si="9"/>
        <v>30000</v>
      </c>
      <c r="F73" s="25">
        <f t="shared" si="9"/>
        <v>30000</v>
      </c>
      <c r="G73" s="25">
        <f t="shared" si="9"/>
        <v>2419.1999999999998</v>
      </c>
      <c r="H73" s="25" t="s">
        <v>38</v>
      </c>
      <c r="I73" s="25" t="s">
        <v>38</v>
      </c>
      <c r="J73" s="25">
        <f t="shared" si="3"/>
        <v>2419.1999999999998</v>
      </c>
      <c r="K73" s="25">
        <f>K74</f>
        <v>27580.799999999999</v>
      </c>
      <c r="L73" s="25">
        <f>L74</f>
        <v>27580.799999999999</v>
      </c>
    </row>
    <row r="74" spans="1:12" ht="36.950000000000003" customHeight="1">
      <c r="A74" s="23" t="s">
        <v>191</v>
      </c>
      <c r="B74" s="24" t="s">
        <v>151</v>
      </c>
      <c r="C74" s="97" t="s">
        <v>297</v>
      </c>
      <c r="D74" s="98"/>
      <c r="E74" s="25">
        <f t="shared" si="9"/>
        <v>30000</v>
      </c>
      <c r="F74" s="25">
        <f t="shared" si="9"/>
        <v>30000</v>
      </c>
      <c r="G74" s="25">
        <f t="shared" si="9"/>
        <v>2419.1999999999998</v>
      </c>
      <c r="H74" s="25" t="s">
        <v>38</v>
      </c>
      <c r="I74" s="25" t="s">
        <v>38</v>
      </c>
      <c r="J74" s="25">
        <f t="shared" si="3"/>
        <v>2419.1999999999998</v>
      </c>
      <c r="K74" s="25">
        <f>K75</f>
        <v>27580.799999999999</v>
      </c>
      <c r="L74" s="25">
        <f>L75</f>
        <v>27580.799999999999</v>
      </c>
    </row>
    <row r="75" spans="1:12" ht="36.950000000000003" customHeight="1">
      <c r="A75" s="26" t="s">
        <v>156</v>
      </c>
      <c r="B75" s="27" t="s">
        <v>151</v>
      </c>
      <c r="C75" s="60" t="s">
        <v>296</v>
      </c>
      <c r="D75" s="61"/>
      <c r="E75" s="28">
        <v>30000</v>
      </c>
      <c r="F75" s="28">
        <v>30000</v>
      </c>
      <c r="G75" s="28">
        <v>2419.1999999999998</v>
      </c>
      <c r="H75" s="28" t="s">
        <v>38</v>
      </c>
      <c r="I75" s="28" t="s">
        <v>38</v>
      </c>
      <c r="J75" s="28">
        <f t="shared" si="3"/>
        <v>2419.1999999999998</v>
      </c>
      <c r="K75" s="28">
        <f>E75-G75</f>
        <v>27580.799999999999</v>
      </c>
      <c r="L75" s="28">
        <f>F75-G75</f>
        <v>27580.799999999999</v>
      </c>
    </row>
    <row r="76" spans="1:12" ht="21.4" customHeight="1">
      <c r="A76" s="23" t="s">
        <v>193</v>
      </c>
      <c r="B76" s="24" t="s">
        <v>151</v>
      </c>
      <c r="C76" s="97" t="s">
        <v>194</v>
      </c>
      <c r="D76" s="98"/>
      <c r="E76" s="25">
        <f>E77+E84</f>
        <v>4230000</v>
      </c>
      <c r="F76" s="25">
        <f>F77+F84</f>
        <v>4230000</v>
      </c>
      <c r="G76" s="25">
        <f>G77+G84</f>
        <v>3608055.88</v>
      </c>
      <c r="H76" s="25" t="s">
        <v>38</v>
      </c>
      <c r="I76" s="25" t="s">
        <v>38</v>
      </c>
      <c r="J76" s="25">
        <f>G76</f>
        <v>3608055.88</v>
      </c>
      <c r="K76" s="25">
        <f>E76-G76</f>
        <v>621944.12000000011</v>
      </c>
      <c r="L76" s="25">
        <f>F76-G76</f>
        <v>621944.12000000011</v>
      </c>
    </row>
    <row r="77" spans="1:12" ht="21.4" customHeight="1">
      <c r="A77" s="23" t="s">
        <v>195</v>
      </c>
      <c r="B77" s="24" t="s">
        <v>151</v>
      </c>
      <c r="C77" s="97" t="s">
        <v>196</v>
      </c>
      <c r="D77" s="98"/>
      <c r="E77" s="25">
        <f>E78+E80+E82</f>
        <v>4200000</v>
      </c>
      <c r="F77" s="25">
        <f>F78+F80+F82</f>
        <v>4200000</v>
      </c>
      <c r="G77" s="25">
        <f>G78+G82+G80</f>
        <v>3608055.88</v>
      </c>
      <c r="H77" s="25" t="s">
        <v>38</v>
      </c>
      <c r="I77" s="25" t="s">
        <v>38</v>
      </c>
      <c r="J77" s="25">
        <f>J78+J82</f>
        <v>2832055.88</v>
      </c>
      <c r="K77" s="25">
        <f>E77-G77</f>
        <v>591944.12000000011</v>
      </c>
      <c r="L77" s="25">
        <f>F77-G77</f>
        <v>591944.12000000011</v>
      </c>
    </row>
    <row r="78" spans="1:12" ht="21.4" customHeight="1">
      <c r="A78" s="23" t="s">
        <v>195</v>
      </c>
      <c r="B78" s="24" t="s">
        <v>151</v>
      </c>
      <c r="C78" s="97" t="s">
        <v>197</v>
      </c>
      <c r="D78" s="98"/>
      <c r="E78" s="25">
        <f>E79</f>
        <v>3271900</v>
      </c>
      <c r="F78" s="25">
        <f>F79</f>
        <v>3271900</v>
      </c>
      <c r="G78" s="25">
        <f>G79</f>
        <v>2680818.25</v>
      </c>
      <c r="H78" s="25" t="s">
        <v>38</v>
      </c>
      <c r="I78" s="25" t="s">
        <v>38</v>
      </c>
      <c r="J78" s="25">
        <f t="shared" ref="J78:J91" si="10">IF(IF(G78="-",0,G78)+IF(H78="-",0,H78)+IF(I78="-",0,I78)=0,"-",IF(G78="-",0,G78)+IF(H78="-",0,H78)+IF(I78="-",0,I78))</f>
        <v>2680818.25</v>
      </c>
      <c r="K78" s="25">
        <f>K79</f>
        <v>591081.75</v>
      </c>
      <c r="L78" s="25">
        <f>L79</f>
        <v>591081.75</v>
      </c>
    </row>
    <row r="79" spans="1:12" ht="61.5" customHeight="1">
      <c r="A79" s="26" t="s">
        <v>198</v>
      </c>
      <c r="B79" s="27" t="s">
        <v>151</v>
      </c>
      <c r="C79" s="60" t="s">
        <v>199</v>
      </c>
      <c r="D79" s="61"/>
      <c r="E79" s="28">
        <v>3271900</v>
      </c>
      <c r="F79" s="28">
        <v>3271900</v>
      </c>
      <c r="G79" s="28">
        <v>2680818.25</v>
      </c>
      <c r="H79" s="28" t="s">
        <v>38</v>
      </c>
      <c r="I79" s="28" t="s">
        <v>38</v>
      </c>
      <c r="J79" s="28">
        <f t="shared" si="10"/>
        <v>2680818.25</v>
      </c>
      <c r="K79" s="28">
        <f>E79-G79</f>
        <v>591081.75</v>
      </c>
      <c r="L79" s="28">
        <f>F79-G79</f>
        <v>591081.75</v>
      </c>
    </row>
    <row r="80" spans="1:12" ht="61.5" customHeight="1">
      <c r="A80" s="26" t="s">
        <v>156</v>
      </c>
      <c r="B80" s="27" t="s">
        <v>151</v>
      </c>
      <c r="C80" s="55" t="s">
        <v>323</v>
      </c>
      <c r="D80" s="50"/>
      <c r="E80" s="28">
        <v>776100</v>
      </c>
      <c r="F80" s="28">
        <v>776100</v>
      </c>
      <c r="G80" s="28">
        <v>776000</v>
      </c>
      <c r="H80" s="28"/>
      <c r="I80" s="28"/>
      <c r="J80" s="28">
        <v>776000</v>
      </c>
      <c r="K80" s="28">
        <f>E80-G80</f>
        <v>100</v>
      </c>
      <c r="L80" s="28">
        <f>K80</f>
        <v>100</v>
      </c>
    </row>
    <row r="81" spans="1:12" ht="61.5" customHeight="1">
      <c r="A81" s="26" t="s">
        <v>156</v>
      </c>
      <c r="B81" s="27" t="s">
        <v>151</v>
      </c>
      <c r="C81" s="56" t="s">
        <v>324</v>
      </c>
      <c r="D81" s="50"/>
      <c r="E81" s="28">
        <v>776100</v>
      </c>
      <c r="F81" s="28">
        <v>776100</v>
      </c>
      <c r="G81" s="28">
        <v>776000</v>
      </c>
      <c r="H81" s="28"/>
      <c r="I81" s="28"/>
      <c r="J81" s="28">
        <v>776000</v>
      </c>
      <c r="K81" s="28">
        <f>E81-G81</f>
        <v>100</v>
      </c>
      <c r="L81" s="28">
        <f>K81</f>
        <v>100</v>
      </c>
    </row>
    <row r="82" spans="1:12" ht="61.5" customHeight="1">
      <c r="A82" s="26" t="s">
        <v>156</v>
      </c>
      <c r="B82" s="27" t="s">
        <v>151</v>
      </c>
      <c r="C82" s="56" t="s">
        <v>325</v>
      </c>
      <c r="D82" s="57"/>
      <c r="E82" s="28">
        <v>152000</v>
      </c>
      <c r="F82" s="28">
        <v>152000</v>
      </c>
      <c r="G82" s="28">
        <v>151237.63</v>
      </c>
      <c r="H82" s="28"/>
      <c r="I82" s="28"/>
      <c r="J82" s="28">
        <f>G82</f>
        <v>151237.63</v>
      </c>
      <c r="K82" s="28">
        <f>E82-G82</f>
        <v>762.36999999999534</v>
      </c>
      <c r="L82" s="28">
        <f>K82</f>
        <v>762.36999999999534</v>
      </c>
    </row>
    <row r="83" spans="1:12" ht="61.5" customHeight="1">
      <c r="A83" s="26" t="s">
        <v>156</v>
      </c>
      <c r="B83" s="27" t="s">
        <v>151</v>
      </c>
      <c r="C83" s="56" t="s">
        <v>326</v>
      </c>
      <c r="D83" s="57"/>
      <c r="E83" s="28">
        <v>152000</v>
      </c>
      <c r="F83" s="28">
        <v>152000</v>
      </c>
      <c r="G83" s="28">
        <v>151237.63</v>
      </c>
      <c r="H83" s="28"/>
      <c r="I83" s="28"/>
      <c r="J83" s="28">
        <f>G83</f>
        <v>151237.63</v>
      </c>
      <c r="K83" s="28">
        <f>E83-G83</f>
        <v>762.36999999999534</v>
      </c>
      <c r="L83" s="28">
        <f>K83</f>
        <v>762.36999999999534</v>
      </c>
    </row>
    <row r="84" spans="1:12" ht="24.75" customHeight="1">
      <c r="A84" s="23" t="s">
        <v>200</v>
      </c>
      <c r="B84" s="24" t="s">
        <v>151</v>
      </c>
      <c r="C84" s="97" t="s">
        <v>201</v>
      </c>
      <c r="D84" s="98"/>
      <c r="E84" s="25">
        <f t="shared" ref="E84:G85" si="11">E85</f>
        <v>30000</v>
      </c>
      <c r="F84" s="25">
        <f t="shared" si="11"/>
        <v>30000</v>
      </c>
      <c r="G84" s="25">
        <f t="shared" si="11"/>
        <v>0</v>
      </c>
      <c r="H84" s="25" t="s">
        <v>38</v>
      </c>
      <c r="I84" s="25" t="s">
        <v>38</v>
      </c>
      <c r="J84" s="25" t="str">
        <f t="shared" si="10"/>
        <v>-</v>
      </c>
      <c r="K84" s="25">
        <f>K85</f>
        <v>30000</v>
      </c>
      <c r="L84" s="25">
        <f>L85</f>
        <v>30000</v>
      </c>
    </row>
    <row r="85" spans="1:12" ht="24.6" customHeight="1">
      <c r="A85" s="23" t="s">
        <v>200</v>
      </c>
      <c r="B85" s="24" t="s">
        <v>151</v>
      </c>
      <c r="C85" s="97" t="s">
        <v>299</v>
      </c>
      <c r="D85" s="98"/>
      <c r="E85" s="25">
        <f t="shared" si="11"/>
        <v>30000</v>
      </c>
      <c r="F85" s="25">
        <f t="shared" si="11"/>
        <v>30000</v>
      </c>
      <c r="G85" s="25">
        <f t="shared" si="11"/>
        <v>0</v>
      </c>
      <c r="H85" s="25" t="s">
        <v>38</v>
      </c>
      <c r="I85" s="25" t="s">
        <v>38</v>
      </c>
      <c r="J85" s="25" t="str">
        <f t="shared" si="10"/>
        <v>-</v>
      </c>
      <c r="K85" s="25">
        <f>K86</f>
        <v>30000</v>
      </c>
      <c r="L85" s="25">
        <f>L86</f>
        <v>30000</v>
      </c>
    </row>
    <row r="86" spans="1:12" ht="36.950000000000003" customHeight="1">
      <c r="A86" s="26" t="s">
        <v>156</v>
      </c>
      <c r="B86" s="27" t="s">
        <v>151</v>
      </c>
      <c r="C86" s="60" t="s">
        <v>298</v>
      </c>
      <c r="D86" s="61"/>
      <c r="E86" s="28">
        <v>30000</v>
      </c>
      <c r="F86" s="28">
        <v>30000</v>
      </c>
      <c r="G86" s="28">
        <v>0</v>
      </c>
      <c r="H86" s="28" t="s">
        <v>38</v>
      </c>
      <c r="I86" s="28" t="s">
        <v>38</v>
      </c>
      <c r="J86" s="28" t="str">
        <f t="shared" si="10"/>
        <v>-</v>
      </c>
      <c r="K86" s="28">
        <f>E86-G86</f>
        <v>30000</v>
      </c>
      <c r="L86" s="28">
        <f>F86-G86</f>
        <v>30000</v>
      </c>
    </row>
    <row r="87" spans="1:12" ht="21.4" customHeight="1">
      <c r="A87" s="23" t="s">
        <v>202</v>
      </c>
      <c r="B87" s="24" t="s">
        <v>151</v>
      </c>
      <c r="C87" s="97" t="s">
        <v>203</v>
      </c>
      <c r="D87" s="98"/>
      <c r="E87" s="28">
        <v>270000</v>
      </c>
      <c r="F87" s="28">
        <v>270000</v>
      </c>
      <c r="G87" s="40">
        <v>227980.28</v>
      </c>
      <c r="H87" s="25" t="s">
        <v>38</v>
      </c>
      <c r="I87" s="25" t="s">
        <v>38</v>
      </c>
      <c r="J87" s="25">
        <f t="shared" si="10"/>
        <v>227980.28</v>
      </c>
      <c r="K87" s="40">
        <f>E87-G87</f>
        <v>42019.72</v>
      </c>
      <c r="L87" s="40">
        <f>L88</f>
        <v>42019.72</v>
      </c>
    </row>
    <row r="88" spans="1:12" ht="21.4" customHeight="1">
      <c r="A88" s="23" t="s">
        <v>204</v>
      </c>
      <c r="B88" s="24" t="s">
        <v>151</v>
      </c>
      <c r="C88" s="97" t="s">
        <v>205</v>
      </c>
      <c r="D88" s="98"/>
      <c r="E88" s="28">
        <v>270000</v>
      </c>
      <c r="F88" s="28">
        <v>270000</v>
      </c>
      <c r="G88" s="40">
        <v>227980.28</v>
      </c>
      <c r="H88" s="25" t="s">
        <v>38</v>
      </c>
      <c r="I88" s="25" t="s">
        <v>38</v>
      </c>
      <c r="J88" s="25">
        <f t="shared" si="10"/>
        <v>227980.28</v>
      </c>
      <c r="K88" s="40">
        <f>E88-G88</f>
        <v>42019.72</v>
      </c>
      <c r="L88" s="40">
        <f>L89</f>
        <v>42019.72</v>
      </c>
    </row>
    <row r="89" spans="1:12" ht="21.4" customHeight="1">
      <c r="A89" s="23" t="s">
        <v>204</v>
      </c>
      <c r="B89" s="24" t="s">
        <v>151</v>
      </c>
      <c r="C89" s="97" t="s">
        <v>206</v>
      </c>
      <c r="D89" s="98"/>
      <c r="E89" s="28">
        <v>270000</v>
      </c>
      <c r="F89" s="28">
        <v>270000</v>
      </c>
      <c r="G89" s="40">
        <v>227980.28</v>
      </c>
      <c r="H89" s="25" t="s">
        <v>38</v>
      </c>
      <c r="I89" s="25" t="s">
        <v>38</v>
      </c>
      <c r="J89" s="25">
        <f t="shared" si="10"/>
        <v>227980.28</v>
      </c>
      <c r="K89" s="40">
        <f>E89-G89</f>
        <v>42019.72</v>
      </c>
      <c r="L89" s="40">
        <f>K89</f>
        <v>42019.72</v>
      </c>
    </row>
    <row r="90" spans="1:12" ht="32.25" customHeight="1">
      <c r="A90" s="26" t="s">
        <v>207</v>
      </c>
      <c r="B90" s="24" t="s">
        <v>151</v>
      </c>
      <c r="C90" s="60" t="s">
        <v>208</v>
      </c>
      <c r="D90" s="61"/>
      <c r="E90" s="28">
        <v>270000</v>
      </c>
      <c r="F90" s="28">
        <v>270000</v>
      </c>
      <c r="G90" s="40">
        <v>227980.28</v>
      </c>
      <c r="H90" s="25"/>
      <c r="I90" s="25"/>
      <c r="J90" s="40">
        <v>227980.28</v>
      </c>
      <c r="K90" s="40">
        <f>E90-G90</f>
        <v>42019.72</v>
      </c>
      <c r="L90" s="40">
        <f>F90-G90</f>
        <v>42019.72</v>
      </c>
    </row>
    <row r="91" spans="1:12" ht="24.6" customHeight="1">
      <c r="A91" s="23" t="s">
        <v>209</v>
      </c>
      <c r="B91" s="24" t="s">
        <v>210</v>
      </c>
      <c r="C91" s="97" t="s">
        <v>39</v>
      </c>
      <c r="D91" s="98"/>
      <c r="E91" s="25" t="s">
        <v>39</v>
      </c>
      <c r="F91" s="25" t="s">
        <v>39</v>
      </c>
      <c r="G91" s="25">
        <v>863987.33</v>
      </c>
      <c r="H91" s="25" t="s">
        <v>38</v>
      </c>
      <c r="I91" s="25" t="s">
        <v>38</v>
      </c>
      <c r="J91" s="25">
        <f t="shared" si="10"/>
        <v>863987.33</v>
      </c>
      <c r="K91" s="25" t="s">
        <v>39</v>
      </c>
      <c r="L91" s="25" t="s">
        <v>39</v>
      </c>
    </row>
  </sheetData>
  <mergeCells count="82">
    <mergeCell ref="C50:D50"/>
    <mergeCell ref="C84:D84"/>
    <mergeCell ref="C76:D76"/>
    <mergeCell ref="C77:D77"/>
    <mergeCell ref="C78:D78"/>
    <mergeCell ref="C79:D79"/>
    <mergeCell ref="C51:D51"/>
    <mergeCell ref="C58:D58"/>
    <mergeCell ref="C75:D75"/>
    <mergeCell ref="C62:D62"/>
    <mergeCell ref="C63:D63"/>
    <mergeCell ref="C64:D64"/>
    <mergeCell ref="C65:D65"/>
    <mergeCell ref="C68:D68"/>
    <mergeCell ref="C69:D69"/>
    <mergeCell ref="C66:D66"/>
    <mergeCell ref="C91:D91"/>
    <mergeCell ref="C85:D85"/>
    <mergeCell ref="C86:D86"/>
    <mergeCell ref="C87:D87"/>
    <mergeCell ref="C88:D88"/>
    <mergeCell ref="C89:D89"/>
    <mergeCell ref="C90:D90"/>
    <mergeCell ref="C67:D67"/>
    <mergeCell ref="C72:D72"/>
    <mergeCell ref="C73:D73"/>
    <mergeCell ref="C74:D74"/>
    <mergeCell ref="C57:D57"/>
    <mergeCell ref="C37:D37"/>
    <mergeCell ref="C38:D38"/>
    <mergeCell ref="C61:D61"/>
    <mergeCell ref="C53:D53"/>
    <mergeCell ref="C52:D52"/>
    <mergeCell ref="C39:D39"/>
    <mergeCell ref="C40:D40"/>
    <mergeCell ref="C41:D41"/>
    <mergeCell ref="C42:D42"/>
    <mergeCell ref="C43:D43"/>
    <mergeCell ref="C44:D44"/>
    <mergeCell ref="C49:D49"/>
    <mergeCell ref="C45:D45"/>
    <mergeCell ref="C46:D46"/>
    <mergeCell ref="C47:D47"/>
    <mergeCell ref="C48:D48"/>
    <mergeCell ref="K6:K11"/>
    <mergeCell ref="L6:L11"/>
    <mergeCell ref="F4:F11"/>
    <mergeCell ref="I6:I11"/>
    <mergeCell ref="K4:L5"/>
    <mergeCell ref="G6:G11"/>
    <mergeCell ref="H6:H11"/>
    <mergeCell ref="A4:A11"/>
    <mergeCell ref="B4:B11"/>
    <mergeCell ref="G4:J5"/>
    <mergeCell ref="J6:J11"/>
    <mergeCell ref="C4:D11"/>
    <mergeCell ref="C19:D19"/>
    <mergeCell ref="C18:D18"/>
    <mergeCell ref="C12:D12"/>
    <mergeCell ref="E4:E11"/>
    <mergeCell ref="C13:D13"/>
    <mergeCell ref="C14:D14"/>
    <mergeCell ref="C15:D15"/>
    <mergeCell ref="C16:D16"/>
    <mergeCell ref="C17:D17"/>
    <mergeCell ref="C25:D25"/>
    <mergeCell ref="C20:D20"/>
    <mergeCell ref="C21:D21"/>
    <mergeCell ref="C22:D22"/>
    <mergeCell ref="C23:D23"/>
    <mergeCell ref="C24:D24"/>
    <mergeCell ref="C26:D26"/>
    <mergeCell ref="C27:D27"/>
    <mergeCell ref="C28:D28"/>
    <mergeCell ref="C29:D29"/>
    <mergeCell ref="C36:D36"/>
    <mergeCell ref="C30:D30"/>
    <mergeCell ref="C31:D31"/>
    <mergeCell ref="C32:D32"/>
    <mergeCell ref="C33:D33"/>
    <mergeCell ref="C34:D34"/>
    <mergeCell ref="C35:D35"/>
  </mergeCells>
  <pageMargins left="0.39370078740157483" right="0.39370078740157483" top="0.78740157480314965" bottom="0.39370078740157483" header="0.51181102362204722" footer="0.51181102362204722"/>
  <pageSetup paperSize="9" scale="70" fitToHeight="0" orientation="landscape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tabSelected="1" workbookViewId="0">
      <selection activeCell="D23" sqref="D23"/>
    </sheetView>
  </sheetViews>
  <sheetFormatPr defaultRowHeight="12.75" customHeight="1"/>
  <cols>
    <col min="1" max="1" width="46" customWidth="1"/>
    <col min="2" max="2" width="5.5703125" customWidth="1"/>
    <col min="3" max="3" width="34.140625" customWidth="1"/>
    <col min="4" max="4" width="23.140625" customWidth="1"/>
    <col min="5" max="5" width="17.140625" customWidth="1"/>
    <col min="6" max="7" width="11.42578125" customWidth="1"/>
    <col min="8" max="9" width="16.7109375" customWidth="1"/>
  </cols>
  <sheetData>
    <row r="1" spans="1:9" ht="11.1" customHeight="1">
      <c r="A1" s="116" t="s">
        <v>211</v>
      </c>
      <c r="B1" s="116"/>
      <c r="C1" s="116"/>
      <c r="D1" s="116"/>
      <c r="E1" s="116"/>
      <c r="F1" s="116"/>
      <c r="G1" s="116"/>
      <c r="H1" s="116"/>
      <c r="I1" s="116"/>
    </row>
    <row r="2" spans="1:9" ht="13.15" customHeight="1">
      <c r="A2" s="62" t="s">
        <v>212</v>
      </c>
      <c r="B2" s="62"/>
      <c r="C2" s="62"/>
      <c r="D2" s="62"/>
      <c r="E2" s="62"/>
      <c r="F2" s="62"/>
      <c r="G2" s="62"/>
      <c r="H2" s="62"/>
      <c r="I2" s="62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64" t="s">
        <v>20</v>
      </c>
      <c r="B4" s="67" t="s">
        <v>21</v>
      </c>
      <c r="C4" s="77" t="s">
        <v>213</v>
      </c>
      <c r="D4" s="76" t="s">
        <v>23</v>
      </c>
      <c r="E4" s="117" t="s">
        <v>24</v>
      </c>
      <c r="F4" s="118"/>
      <c r="G4" s="118"/>
      <c r="H4" s="119"/>
      <c r="I4" s="84" t="s">
        <v>25</v>
      </c>
    </row>
    <row r="5" spans="1:9" ht="12.75" customHeight="1">
      <c r="A5" s="65"/>
      <c r="B5" s="68"/>
      <c r="C5" s="79"/>
      <c r="D5" s="74"/>
      <c r="E5" s="73" t="s">
        <v>26</v>
      </c>
      <c r="F5" s="73" t="s">
        <v>27</v>
      </c>
      <c r="G5" s="73" t="s">
        <v>28</v>
      </c>
      <c r="H5" s="87" t="s">
        <v>29</v>
      </c>
      <c r="I5" s="85"/>
    </row>
    <row r="6" spans="1:9" ht="12.75" customHeight="1">
      <c r="A6" s="65"/>
      <c r="B6" s="68"/>
      <c r="C6" s="79"/>
      <c r="D6" s="74"/>
      <c r="E6" s="74"/>
      <c r="F6" s="90"/>
      <c r="G6" s="90"/>
      <c r="H6" s="88"/>
      <c r="I6" s="85"/>
    </row>
    <row r="7" spans="1:9" ht="12.75" customHeight="1">
      <c r="A7" s="65"/>
      <c r="B7" s="68"/>
      <c r="C7" s="79"/>
      <c r="D7" s="74"/>
      <c r="E7" s="74"/>
      <c r="F7" s="90"/>
      <c r="G7" s="90"/>
      <c r="H7" s="88"/>
      <c r="I7" s="85"/>
    </row>
    <row r="8" spans="1:9" ht="12.75" customHeight="1">
      <c r="A8" s="65"/>
      <c r="B8" s="68"/>
      <c r="C8" s="79"/>
      <c r="D8" s="74"/>
      <c r="E8" s="74"/>
      <c r="F8" s="90"/>
      <c r="G8" s="90"/>
      <c r="H8" s="88"/>
      <c r="I8" s="85"/>
    </row>
    <row r="9" spans="1:9" ht="12.75" customHeight="1">
      <c r="A9" s="65"/>
      <c r="B9" s="68"/>
      <c r="C9" s="79"/>
      <c r="D9" s="74"/>
      <c r="E9" s="74"/>
      <c r="F9" s="90"/>
      <c r="G9" s="90"/>
      <c r="H9" s="88"/>
      <c r="I9" s="85"/>
    </row>
    <row r="10" spans="1:9" ht="12.75" customHeight="1">
      <c r="A10" s="66"/>
      <c r="B10" s="69"/>
      <c r="C10" s="81"/>
      <c r="D10" s="75"/>
      <c r="E10" s="75"/>
      <c r="F10" s="91"/>
      <c r="G10" s="91"/>
      <c r="H10" s="89"/>
      <c r="I10" s="86"/>
    </row>
    <row r="11" spans="1:9" ht="13.5" customHeight="1">
      <c r="A11" s="17">
        <v>1</v>
      </c>
      <c r="B11" s="18">
        <v>2</v>
      </c>
      <c r="C11" s="19">
        <v>3</v>
      </c>
      <c r="D11" s="20" t="s">
        <v>30</v>
      </c>
      <c r="E11" s="21" t="s">
        <v>31</v>
      </c>
      <c r="F11" s="20" t="s">
        <v>32</v>
      </c>
      <c r="G11" s="20" t="s">
        <v>33</v>
      </c>
      <c r="H11" s="20" t="s">
        <v>34</v>
      </c>
      <c r="I11" s="22" t="s">
        <v>35</v>
      </c>
    </row>
    <row r="12" spans="1:9" ht="22.5">
      <c r="A12" s="23" t="s">
        <v>214</v>
      </c>
      <c r="B12" s="24" t="s">
        <v>215</v>
      </c>
      <c r="C12" s="24" t="s">
        <v>39</v>
      </c>
      <c r="D12" s="47">
        <v>952100</v>
      </c>
      <c r="E12" s="25">
        <f>E21</f>
        <v>-863987.33000000007</v>
      </c>
      <c r="F12" s="25" t="s">
        <v>38</v>
      </c>
      <c r="G12" s="25" t="s">
        <v>38</v>
      </c>
      <c r="H12" s="25">
        <f>IF(IF(OR(E12="-",E12="x"),0,E12)+IF(OR(F12="-",F12="x"),0,F12)+IF(OR(G12="-",G12="x"),0,G12)=0,"-",IF(OR(E12="-",E12="x"),0,E12)+IF(OR(F12="-",F12="x"),0,F12)+IF(OR(G12="-",G12="x"),0,G12))</f>
        <v>-863987.33000000007</v>
      </c>
      <c r="I12" s="25" t="s">
        <v>38</v>
      </c>
    </row>
    <row r="13" spans="1:9">
      <c r="A13" s="26" t="s">
        <v>216</v>
      </c>
      <c r="B13" s="27"/>
      <c r="C13" s="27"/>
      <c r="D13" s="28"/>
      <c r="E13" s="28"/>
      <c r="F13" s="28"/>
      <c r="G13" s="28"/>
      <c r="H13" s="28"/>
      <c r="I13" s="28"/>
    </row>
    <row r="14" spans="1:9">
      <c r="A14" s="23" t="s">
        <v>217</v>
      </c>
      <c r="B14" s="24" t="s">
        <v>218</v>
      </c>
      <c r="C14" s="24" t="s">
        <v>39</v>
      </c>
      <c r="D14" s="25" t="s">
        <v>38</v>
      </c>
      <c r="E14" s="25" t="s">
        <v>38</v>
      </c>
      <c r="F14" s="25" t="s">
        <v>38</v>
      </c>
      <c r="G14" s="25" t="s">
        <v>38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38</v>
      </c>
    </row>
    <row r="15" spans="1:9">
      <c r="A15" s="26" t="s">
        <v>219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220</v>
      </c>
      <c r="B16" s="24" t="s">
        <v>221</v>
      </c>
      <c r="C16" s="24" t="s">
        <v>39</v>
      </c>
      <c r="D16" s="25" t="s">
        <v>38</v>
      </c>
      <c r="E16" s="25" t="s">
        <v>38</v>
      </c>
      <c r="F16" s="25" t="s">
        <v>38</v>
      </c>
      <c r="G16" s="25" t="s">
        <v>38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38</v>
      </c>
    </row>
    <row r="17" spans="1:9">
      <c r="A17" s="26" t="s">
        <v>219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222</v>
      </c>
      <c r="B18" s="24" t="s">
        <v>223</v>
      </c>
      <c r="C18" s="24"/>
      <c r="D18" s="24" t="s">
        <v>38</v>
      </c>
      <c r="E18" s="25" t="s">
        <v>39</v>
      </c>
      <c r="F18" s="25" t="s">
        <v>38</v>
      </c>
      <c r="G18" s="25" t="s">
        <v>38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38</v>
      </c>
    </row>
    <row r="19" spans="1:9">
      <c r="A19" s="23" t="s">
        <v>224</v>
      </c>
      <c r="B19" s="24" t="s">
        <v>225</v>
      </c>
      <c r="C19" s="24"/>
      <c r="D19" s="24" t="s">
        <v>342</v>
      </c>
      <c r="E19" s="25" t="s">
        <v>39</v>
      </c>
      <c r="F19" s="25" t="s">
        <v>38</v>
      </c>
      <c r="G19" s="25" t="s">
        <v>38</v>
      </c>
      <c r="H19" s="25" t="str">
        <f t="shared" si="0"/>
        <v>-</v>
      </c>
      <c r="I19" s="25" t="s">
        <v>39</v>
      </c>
    </row>
    <row r="20" spans="1:9">
      <c r="A20" s="23" t="s">
        <v>226</v>
      </c>
      <c r="B20" s="24" t="s">
        <v>227</v>
      </c>
      <c r="C20" s="24"/>
      <c r="D20" s="24" t="s">
        <v>343</v>
      </c>
      <c r="E20" s="25" t="s">
        <v>39</v>
      </c>
      <c r="F20" s="25" t="s">
        <v>38</v>
      </c>
      <c r="G20" s="25" t="s">
        <v>38</v>
      </c>
      <c r="H20" s="25" t="str">
        <f t="shared" si="0"/>
        <v>-</v>
      </c>
      <c r="I20" s="25" t="s">
        <v>39</v>
      </c>
    </row>
    <row r="21" spans="1:9">
      <c r="A21" s="23" t="s">
        <v>228</v>
      </c>
      <c r="B21" s="24" t="s">
        <v>229</v>
      </c>
      <c r="C21" s="24" t="s">
        <v>39</v>
      </c>
      <c r="D21" s="25" t="s">
        <v>39</v>
      </c>
      <c r="E21" s="25">
        <f>E22</f>
        <v>-863987.33000000007</v>
      </c>
      <c r="F21" s="25" t="s">
        <v>38</v>
      </c>
      <c r="G21" s="25" t="s">
        <v>38</v>
      </c>
      <c r="H21" s="25">
        <f t="shared" si="0"/>
        <v>-863987.33000000007</v>
      </c>
      <c r="I21" s="25" t="s">
        <v>39</v>
      </c>
    </row>
    <row r="22" spans="1:9" ht="22.5">
      <c r="A22" s="26" t="s">
        <v>230</v>
      </c>
      <c r="B22" s="27" t="s">
        <v>231</v>
      </c>
      <c r="C22" s="27" t="s">
        <v>39</v>
      </c>
      <c r="D22" s="28" t="s">
        <v>39</v>
      </c>
      <c r="E22" s="28">
        <f>E23+E24</f>
        <v>-863987.33000000007</v>
      </c>
      <c r="F22" s="28" t="s">
        <v>38</v>
      </c>
      <c r="G22" s="28" t="s">
        <v>39</v>
      </c>
      <c r="H22" s="28">
        <f t="shared" si="0"/>
        <v>-863987.33000000007</v>
      </c>
      <c r="I22" s="28" t="s">
        <v>39</v>
      </c>
    </row>
    <row r="23" spans="1:9" ht="33.75">
      <c r="A23" s="26" t="s">
        <v>232</v>
      </c>
      <c r="B23" s="27" t="s">
        <v>233</v>
      </c>
      <c r="C23" s="27" t="s">
        <v>39</v>
      </c>
      <c r="D23" s="28" t="s">
        <v>39</v>
      </c>
      <c r="E23" s="28">
        <v>-9312666.5</v>
      </c>
      <c r="F23" s="28" t="s">
        <v>39</v>
      </c>
      <c r="G23" s="28" t="s">
        <v>39</v>
      </c>
      <c r="H23" s="28">
        <f t="shared" si="0"/>
        <v>-9312666.5</v>
      </c>
      <c r="I23" s="28" t="s">
        <v>39</v>
      </c>
    </row>
    <row r="24" spans="1:9" ht="22.5">
      <c r="A24" s="26" t="s">
        <v>234</v>
      </c>
      <c r="B24" s="27" t="s">
        <v>235</v>
      </c>
      <c r="C24" s="27" t="s">
        <v>39</v>
      </c>
      <c r="D24" s="28" t="s">
        <v>39</v>
      </c>
      <c r="E24" s="28">
        <v>8448679.1699999999</v>
      </c>
      <c r="F24" s="28" t="s">
        <v>38</v>
      </c>
      <c r="G24" s="28" t="s">
        <v>39</v>
      </c>
      <c r="H24" s="28">
        <f t="shared" si="0"/>
        <v>8448679.1699999999</v>
      </c>
      <c r="I24" s="28" t="s">
        <v>39</v>
      </c>
    </row>
    <row r="25" spans="1:9" ht="22.5">
      <c r="A25" s="26" t="s">
        <v>236</v>
      </c>
      <c r="B25" s="27" t="s">
        <v>237</v>
      </c>
      <c r="C25" s="27" t="s">
        <v>39</v>
      </c>
      <c r="D25" s="28" t="s">
        <v>39</v>
      </c>
      <c r="E25" s="28" t="s">
        <v>39</v>
      </c>
      <c r="F25" s="28" t="s">
        <v>38</v>
      </c>
      <c r="G25" s="28" t="s">
        <v>38</v>
      </c>
      <c r="H25" s="28" t="str">
        <f t="shared" si="0"/>
        <v>-</v>
      </c>
      <c r="I25" s="28" t="s">
        <v>39</v>
      </c>
    </row>
    <row r="26" spans="1:9" ht="22.5">
      <c r="A26" s="26" t="s">
        <v>238</v>
      </c>
      <c r="B26" s="27" t="s">
        <v>239</v>
      </c>
      <c r="C26" s="27" t="s">
        <v>39</v>
      </c>
      <c r="D26" s="28" t="s">
        <v>39</v>
      </c>
      <c r="E26" s="28" t="s">
        <v>39</v>
      </c>
      <c r="F26" s="28" t="s">
        <v>38</v>
      </c>
      <c r="G26" s="28" t="s">
        <v>38</v>
      </c>
      <c r="H26" s="28" t="str">
        <f t="shared" si="0"/>
        <v>-</v>
      </c>
      <c r="I26" s="28" t="s">
        <v>39</v>
      </c>
    </row>
    <row r="27" spans="1:9" ht="21" customHeight="1">
      <c r="A27" s="26" t="s">
        <v>240</v>
      </c>
      <c r="B27" s="27" t="s">
        <v>241</v>
      </c>
      <c r="C27" s="27" t="s">
        <v>39</v>
      </c>
      <c r="D27" s="28" t="s">
        <v>39</v>
      </c>
      <c r="E27" s="28" t="s">
        <v>39</v>
      </c>
      <c r="F27" s="28" t="s">
        <v>38</v>
      </c>
      <c r="G27" s="28" t="s">
        <v>38</v>
      </c>
      <c r="H27" s="28" t="str">
        <f t="shared" si="0"/>
        <v>-</v>
      </c>
      <c r="I27" s="28" t="s">
        <v>39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29" spans="1:9" ht="21" customHeight="1">
      <c r="A29" s="46" t="s">
        <v>302</v>
      </c>
      <c r="D29" s="113" t="s">
        <v>300</v>
      </c>
      <c r="E29" s="114"/>
      <c r="F29" s="114"/>
      <c r="G29" s="114"/>
      <c r="H29" s="114"/>
    </row>
    <row r="30" spans="1:9" ht="27" customHeight="1">
      <c r="A30" s="9" t="s">
        <v>301</v>
      </c>
      <c r="B30" s="8"/>
      <c r="C30" s="9"/>
      <c r="D30" s="63"/>
      <c r="E30" s="63"/>
      <c r="F30" s="63"/>
      <c r="G30" s="63"/>
      <c r="H30" s="63"/>
      <c r="I30" s="63"/>
    </row>
    <row r="31" spans="1:9" ht="75.75" customHeight="1">
      <c r="A31" s="9" t="s">
        <v>341</v>
      </c>
      <c r="D31" s="1"/>
      <c r="E31" s="1"/>
      <c r="F31" s="1"/>
      <c r="G31" s="32"/>
      <c r="H31" s="63"/>
      <c r="I31" s="63"/>
    </row>
    <row r="32" spans="1:9" ht="9.9499999999999993" customHeight="1">
      <c r="D32" s="8"/>
      <c r="E32" s="8"/>
      <c r="F32" s="38"/>
      <c r="G32" s="32"/>
      <c r="H32" s="115"/>
      <c r="I32" s="115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6">
    <mergeCell ref="A1:I1"/>
    <mergeCell ref="A4:A10"/>
    <mergeCell ref="B4:B10"/>
    <mergeCell ref="D4:D10"/>
    <mergeCell ref="C4:C10"/>
    <mergeCell ref="I4:I10"/>
    <mergeCell ref="E4:H4"/>
    <mergeCell ref="E5:E10"/>
    <mergeCell ref="F5:F10"/>
    <mergeCell ref="G5:G10"/>
    <mergeCell ref="H5:H10"/>
    <mergeCell ref="D29:H29"/>
    <mergeCell ref="H32:I32"/>
    <mergeCell ref="H31:I31"/>
    <mergeCell ref="D30:I30"/>
    <mergeCell ref="A2:I2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77" fitToHeight="0" orientation="landscape" horizont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242</v>
      </c>
      <c r="B1" t="s">
        <v>31</v>
      </c>
    </row>
    <row r="2" spans="1:2">
      <c r="A2" t="s">
        <v>243</v>
      </c>
      <c r="B2" t="s">
        <v>244</v>
      </c>
    </row>
    <row r="3" spans="1:2">
      <c r="A3" t="s">
        <v>245</v>
      </c>
      <c r="B3" t="s">
        <v>246</v>
      </c>
    </row>
    <row r="4" spans="1:2">
      <c r="A4" t="s">
        <v>247</v>
      </c>
      <c r="B4" t="s">
        <v>215</v>
      </c>
    </row>
    <row r="5" spans="1:2">
      <c r="A5" t="s">
        <v>248</v>
      </c>
      <c r="B5" t="s">
        <v>249</v>
      </c>
    </row>
    <row r="6" spans="1:2">
      <c r="A6" t="s">
        <v>250</v>
      </c>
      <c r="B6" t="s">
        <v>30</v>
      </c>
    </row>
    <row r="7" spans="1:2">
      <c r="A7" t="s">
        <v>251</v>
      </c>
      <c r="B7" t="s">
        <v>41</v>
      </c>
    </row>
    <row r="8" spans="1:2">
      <c r="A8" t="s">
        <v>252</v>
      </c>
      <c r="B8" t="s">
        <v>8</v>
      </c>
    </row>
    <row r="9" spans="1:2">
      <c r="A9" t="s">
        <v>253</v>
      </c>
      <c r="B9" t="s">
        <v>254</v>
      </c>
    </row>
    <row r="10" spans="1:2">
      <c r="A10" t="s">
        <v>255</v>
      </c>
      <c r="B10" t="s">
        <v>41</v>
      </c>
    </row>
    <row r="11" spans="1:2">
      <c r="A11" t="s">
        <v>256</v>
      </c>
      <c r="B11" t="s">
        <v>257</v>
      </c>
    </row>
    <row r="12" spans="1:2">
      <c r="A12" t="s">
        <v>258</v>
      </c>
      <c r="B12" t="s">
        <v>41</v>
      </c>
    </row>
    <row r="13" spans="1:2">
      <c r="A13" t="s">
        <v>259</v>
      </c>
      <c r="B13" t="s">
        <v>19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26</vt:i4>
      </vt:variant>
    </vt:vector>
  </HeadingPairs>
  <TitlesOfParts>
    <vt:vector size="30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***</cp:lastModifiedBy>
  <cp:lastPrinted>2020-12-02T12:40:31Z</cp:lastPrinted>
  <dcterms:created xsi:type="dcterms:W3CDTF">2019-06-03T07:06:20Z</dcterms:created>
  <dcterms:modified xsi:type="dcterms:W3CDTF">2020-12-02T12:40:40Z</dcterms:modified>
</cp:coreProperties>
</file>