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Доходы!$J$78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Доходы!$A$81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J80" i="1"/>
  <c r="L49" i="2"/>
  <c r="K49"/>
  <c r="F24" i="1"/>
  <c r="F28"/>
  <c r="I30"/>
  <c r="F31"/>
  <c r="I31"/>
  <c r="J31"/>
  <c r="G61" i="2"/>
  <c r="L54"/>
  <c r="K54"/>
  <c r="G54"/>
  <c r="F52" i="1" l="1"/>
  <c r="K78" i="2"/>
  <c r="L78" s="1"/>
  <c r="L77" s="1"/>
  <c r="K55"/>
  <c r="L55" s="1"/>
  <c r="F77" i="1"/>
  <c r="J81"/>
  <c r="G86" i="2"/>
  <c r="K86" s="1"/>
  <c r="G85"/>
  <c r="K85" s="1"/>
  <c r="G84"/>
  <c r="K84" s="1"/>
  <c r="F60" i="1"/>
  <c r="I64"/>
  <c r="E22" i="3"/>
  <c r="H22" s="1"/>
  <c r="L58" i="2"/>
  <c r="L57" s="1"/>
  <c r="L56" s="1"/>
  <c r="K58"/>
  <c r="K57" s="1"/>
  <c r="G57"/>
  <c r="G56" s="1"/>
  <c r="K56" s="1"/>
  <c r="E75"/>
  <c r="E33"/>
  <c r="E23"/>
  <c r="E19"/>
  <c r="G19"/>
  <c r="F19"/>
  <c r="K76"/>
  <c r="K75" s="1"/>
  <c r="G75"/>
  <c r="G74" s="1"/>
  <c r="F77"/>
  <c r="E77"/>
  <c r="F79"/>
  <c r="E79"/>
  <c r="L87"/>
  <c r="L86" s="1"/>
  <c r="L85" s="1"/>
  <c r="L84" s="1"/>
  <c r="K87"/>
  <c r="L83"/>
  <c r="L82" s="1"/>
  <c r="L81" s="1"/>
  <c r="K83"/>
  <c r="K82" s="1"/>
  <c r="K81" s="1"/>
  <c r="G82"/>
  <c r="G81" s="1"/>
  <c r="J81" s="1"/>
  <c r="F82"/>
  <c r="F81" s="1"/>
  <c r="E82"/>
  <c r="E81" s="1"/>
  <c r="F75"/>
  <c r="L76"/>
  <c r="L75" s="1"/>
  <c r="L72"/>
  <c r="L71" s="1"/>
  <c r="L70" s="1"/>
  <c r="L69" s="1"/>
  <c r="K72"/>
  <c r="K71" s="1"/>
  <c r="K70" s="1"/>
  <c r="G71"/>
  <c r="G70" s="1"/>
  <c r="J70" s="1"/>
  <c r="F71"/>
  <c r="F70" s="1"/>
  <c r="F69" s="1"/>
  <c r="E71"/>
  <c r="E70" s="1"/>
  <c r="E69" s="1"/>
  <c r="L68"/>
  <c r="K68"/>
  <c r="G67"/>
  <c r="J68"/>
  <c r="L67"/>
  <c r="K67"/>
  <c r="J67"/>
  <c r="F67"/>
  <c r="E67"/>
  <c r="L65"/>
  <c r="K65"/>
  <c r="E65"/>
  <c r="E60" s="1"/>
  <c r="E59" s="1"/>
  <c r="F65"/>
  <c r="L64"/>
  <c r="L63" s="1"/>
  <c r="K64"/>
  <c r="K63" s="1"/>
  <c r="G63"/>
  <c r="J63" s="1"/>
  <c r="L62"/>
  <c r="L61" s="1"/>
  <c r="K62"/>
  <c r="K61" s="1"/>
  <c r="F54"/>
  <c r="E54"/>
  <c r="L53"/>
  <c r="L52" s="1"/>
  <c r="L51" s="1"/>
  <c r="K53"/>
  <c r="K52" s="1"/>
  <c r="K51" s="1"/>
  <c r="G52"/>
  <c r="F52"/>
  <c r="E52"/>
  <c r="L47"/>
  <c r="L46" s="1"/>
  <c r="L45" s="1"/>
  <c r="L44" s="1"/>
  <c r="K47"/>
  <c r="K46" s="1"/>
  <c r="K45" s="1"/>
  <c r="K44" s="1"/>
  <c r="G45"/>
  <c r="G44" s="1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J33" s="1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F16" s="1"/>
  <c r="L25"/>
  <c r="K25"/>
  <c r="L24"/>
  <c r="K24"/>
  <c r="L22"/>
  <c r="K22"/>
  <c r="L21"/>
  <c r="K21"/>
  <c r="L20"/>
  <c r="K20"/>
  <c r="I60" i="1"/>
  <c r="J60"/>
  <c r="J59"/>
  <c r="I59"/>
  <c r="J57"/>
  <c r="J56"/>
  <c r="J55"/>
  <c r="I58"/>
  <c r="I57"/>
  <c r="I56"/>
  <c r="I55"/>
  <c r="J54"/>
  <c r="J53"/>
  <c r="I54"/>
  <c r="I53"/>
  <c r="J52"/>
  <c r="I52"/>
  <c r="J79"/>
  <c r="J78"/>
  <c r="I79"/>
  <c r="I78"/>
  <c r="I71"/>
  <c r="E77"/>
  <c r="F72"/>
  <c r="F66" s="1"/>
  <c r="I66" s="1"/>
  <c r="J76"/>
  <c r="J75"/>
  <c r="I76"/>
  <c r="I75"/>
  <c r="J70"/>
  <c r="J69"/>
  <c r="J68"/>
  <c r="I70"/>
  <c r="I69"/>
  <c r="I68"/>
  <c r="J61"/>
  <c r="J62"/>
  <c r="E42"/>
  <c r="E36" s="1"/>
  <c r="E22" s="1"/>
  <c r="F48"/>
  <c r="J48" s="1"/>
  <c r="I51"/>
  <c r="I50"/>
  <c r="I49"/>
  <c r="F44"/>
  <c r="F43" s="1"/>
  <c r="I46"/>
  <c r="I45"/>
  <c r="F38"/>
  <c r="I38" s="1"/>
  <c r="I41"/>
  <c r="I40"/>
  <c r="I39"/>
  <c r="F33"/>
  <c r="J33" s="1"/>
  <c r="I35"/>
  <c r="I34"/>
  <c r="F25"/>
  <c r="J25" s="1"/>
  <c r="I29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4"/>
  <c r="J36"/>
  <c r="J37"/>
  <c r="J38"/>
  <c r="J42"/>
  <c r="J43"/>
  <c r="J46"/>
  <c r="J47"/>
  <c r="J53"/>
  <c r="J54"/>
  <c r="J55"/>
  <c r="J58"/>
  <c r="J61"/>
  <c r="J62"/>
  <c r="J64"/>
  <c r="J65"/>
  <c r="J66"/>
  <c r="J72"/>
  <c r="J76"/>
  <c r="J77"/>
  <c r="J78"/>
  <c r="J79"/>
  <c r="J80"/>
  <c r="J82"/>
  <c r="J83"/>
  <c r="J86"/>
  <c r="J87"/>
  <c r="J88"/>
  <c r="G73" l="1"/>
  <c r="K74"/>
  <c r="L74"/>
  <c r="I28" i="1"/>
  <c r="J71" i="2"/>
  <c r="J57"/>
  <c r="K77"/>
  <c r="E16"/>
  <c r="E15" s="1"/>
  <c r="J85"/>
  <c r="J84"/>
  <c r="J75"/>
  <c r="J74" s="1"/>
  <c r="G60"/>
  <c r="G59" s="1"/>
  <c r="J59" s="1"/>
  <c r="G51"/>
  <c r="G48" s="1"/>
  <c r="E51"/>
  <c r="E48" s="1"/>
  <c r="J56"/>
  <c r="K48"/>
  <c r="F60"/>
  <c r="F59" s="1"/>
  <c r="F74"/>
  <c r="F73" s="1"/>
  <c r="G69"/>
  <c r="J69" s="1"/>
  <c r="E74"/>
  <c r="E73" s="1"/>
  <c r="G16"/>
  <c r="G15" s="1"/>
  <c r="J15" s="1"/>
  <c r="J19"/>
  <c r="I77" i="1"/>
  <c r="F67"/>
  <c r="I67" s="1"/>
  <c r="J77"/>
  <c r="I48"/>
  <c r="E21" i="3"/>
  <c r="E12" s="1"/>
  <c r="H12" s="1"/>
  <c r="E66" i="1"/>
  <c r="L60" i="2"/>
  <c r="L59" s="1"/>
  <c r="L33"/>
  <c r="J23"/>
  <c r="J52"/>
  <c r="F15"/>
  <c r="K33"/>
  <c r="F51"/>
  <c r="F48" s="1"/>
  <c r="L41"/>
  <c r="L40" s="1"/>
  <c r="L39" s="1"/>
  <c r="J45"/>
  <c r="K41"/>
  <c r="K40" s="1"/>
  <c r="K39" s="1"/>
  <c r="G40"/>
  <c r="K23"/>
  <c r="I44" i="1"/>
  <c r="L23" i="2"/>
  <c r="J38" i="1"/>
  <c r="F37"/>
  <c r="F47"/>
  <c r="F42" s="1"/>
  <c r="J43"/>
  <c r="I43"/>
  <c r="J72"/>
  <c r="I72"/>
  <c r="I25"/>
  <c r="I33"/>
  <c r="F32"/>
  <c r="J73" i="2" l="1"/>
  <c r="K73"/>
  <c r="L73"/>
  <c r="E13"/>
  <c r="K60"/>
  <c r="K59" s="1"/>
  <c r="J60"/>
  <c r="J51"/>
  <c r="J48" s="1"/>
  <c r="H21" i="3"/>
  <c r="J16" i="2"/>
  <c r="K69"/>
  <c r="F36" i="1"/>
  <c r="J36" s="1"/>
  <c r="F13" i="2"/>
  <c r="G39"/>
  <c r="J39" s="1"/>
  <c r="J40"/>
  <c r="E67" i="1"/>
  <c r="J67" s="1"/>
  <c r="J66"/>
  <c r="E20"/>
  <c r="I47"/>
  <c r="J47"/>
  <c r="I37"/>
  <c r="J37"/>
  <c r="I42"/>
  <c r="J42"/>
  <c r="I32"/>
  <c r="J32"/>
  <c r="J24"/>
  <c r="I24"/>
  <c r="F23"/>
  <c r="G13" i="2" l="1"/>
  <c r="F22" i="1"/>
  <c r="F20" s="1"/>
  <c r="I23"/>
  <c r="J23"/>
  <c r="I22" l="1"/>
  <c r="J22"/>
  <c r="K13" i="2"/>
  <c r="J13"/>
  <c r="L13"/>
  <c r="I20" i="1"/>
  <c r="J20"/>
</calcChain>
</file>

<file path=xl/sharedStrings.xml><?xml version="1.0" encoding="utf-8"?>
<sst xmlns="http://schemas.openxmlformats.org/spreadsheetml/2006/main" count="930" uniqueCount="335">
  <si>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</si>
  <si>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</si>
  <si>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</si>
  <si>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</si>
  <si>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</si>
  <si>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</si>
  <si>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</si>
  <si>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</si>
  <si>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</si>
  <si>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</si>
  <si>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</si>
  <si>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</si>
  <si>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</si>
  <si>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</si>
  <si>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</si>
  <si>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</si>
  <si>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</si>
  <si>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</si>
  <si>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</si>
  <si>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</si>
  <si>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</si>
  <si>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</si>
  <si>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</si>
  <si>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</si>
  <si>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</si>
  <si>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</si>
  <si>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</si>
  <si>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</si>
  <si>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</si>
  <si>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</si>
  <si>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</si>
  <si>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</si>
  <si>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</si>
  <si>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</si>
  <si>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</si>
  <si>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</si>
  <si>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</si>
  <si>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</si>
  <si>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</si>
  <si>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</si>
  <si>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</si>
  <si>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</si>
  <si>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</si>
  <si>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</si>
  <si>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</si>
  <si>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</si>
  <si>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</si>
  <si>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</si>
  <si>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</si>
  <si>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</si>
  <si>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</si>
  <si>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</si>
  <si>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</si>
  <si>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</si>
  <si>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</si>
  <si>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</si>
  <si>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</si>
  <si>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</si>
  <si>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</si>
  <si>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</si>
  <si>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</si>
  <si>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</si>
  <si>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</si>
  <si>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</si>
  <si>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</si>
  <si>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</si>
  <si>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</si>
  <si>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</si>
  <si>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</si>
  <si>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</si>
  <si>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</si>
  <si>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</si>
  <si>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</si>
  <si>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</si>
  <si>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</si>
  <si>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</si>
  <si>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</si>
  <si>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</si>
  <si>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</si>
  <si>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</si>
  <si>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</si>
  <si>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</si>
  <si>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</si>
  <si>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</si>
  <si>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</si>
  <si>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</si>
  <si>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</si>
  <si>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</si>
  <si>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</si>
  <si>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</si>
  <si>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</si>
  <si>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</si>
  <si>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</si>
  <si>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</si>
  <si>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</si>
  <si>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</si>
  <si>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</si>
  <si>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</si>
  <si>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</si>
  <si>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</si>
  <si>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</si>
  <si>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</si>
  <si>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</si>
  <si>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</si>
  <si>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</si>
  <si>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</si>
  <si>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</si>
  <si>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</si>
  <si>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</si>
  <si>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</si>
  <si>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</si>
  <si>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</si>
  <si>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</si>
  <si>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</si>
  <si>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</si>
  <si>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</si>
  <si>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</si>
  <si>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</si>
  <si>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</si>
  <si>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</si>
  <si>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</si>
  <si>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</si>
  <si>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</si>
  <si>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</si>
  <si>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</si>
  <si>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</si>
  <si>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</si>
  <si>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</si>
  <si>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</si>
  <si>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</si>
  <si>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</si>
  <si>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</si>
  <si>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</si>
  <si>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</si>
  <si>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</si>
  <si>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</si>
  <si>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</si>
  <si>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</si>
  <si>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</si>
  <si>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</si>
  <si>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</si>
  <si>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</si>
  <si>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</si>
  <si>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</si>
  <si>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</si>
  <si>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</si>
  <si>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</si>
  <si>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</si>
  <si>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</si>
  <si>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</si>
  <si>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</si>
  <si>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</si>
  <si>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</si>
  <si>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</si>
  <si>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</si>
  <si>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</si>
  <si>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</si>
  <si>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</si>
  <si>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</si>
  <si>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</si>
  <si>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</si>
  <si>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</si>
  <si>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</si>
  <si>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</si>
  <si>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</si>
  <si>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</si>
  <si>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</si>
  <si>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</si>
  <si>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</si>
  <si>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</si>
  <si>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</si>
  <si>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</si>
  <si>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</si>
  <si>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</si>
  <si>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</si>
  <si>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</si>
  <si>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</si>
  <si>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</si>
  <si>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</si>
  <si>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</si>
  <si>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</si>
  <si>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</si>
  <si>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</si>
  <si>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951 0409 06100S3510 000</t>
  </si>
  <si>
    <t>951 0409 06100S3510 244</t>
  </si>
  <si>
    <t>Другие вопросы в области национальной экономики</t>
  </si>
  <si>
    <t>951 0412 0000000000 000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</si>
  <si>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</si>
  <si>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</si>
  <si>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</si>
  <si>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</si>
  <si>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</si>
  <si>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</si>
  <si>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</si>
  <si>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</si>
  <si>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</si>
  <si>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</si>
  <si>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</si>
  <si>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</si>
  <si>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</si>
  <si>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</si>
  <si>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</si>
  <si>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</si>
  <si>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</si>
  <si>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</si>
  <si>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</si>
  <si>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</si>
  <si>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</si>
  <si>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</si>
  <si>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</si>
  <si>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</si>
  <si>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</si>
  <si>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</si>
  <si>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</si>
  <si>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</si>
  <si>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</si>
  <si>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</si>
  <si>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</si>
  <si>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</si>
  <si>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</si>
  <si>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</si>
  <si>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</si>
  <si>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</si>
  <si>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</si>
  <si>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</si>
  <si>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</si>
  <si>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</si>
  <si>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</si>
  <si>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</si>
  <si>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</si>
  <si>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</si>
  <si>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</si>
  <si>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</si>
  <si>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</si>
  <si>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</si>
  <si>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</si>
  <si>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</si>
  <si>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</si>
  <si>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</si>
  <si>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</si>
  <si>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</si>
  <si>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</si>
  <si>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</si>
  <si>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</si>
  <si>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</si>
  <si>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</si>
  <si>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</si>
  <si>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</si>
  <si>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</si>
  <si>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</si>
  <si>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</si>
  <si>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</si>
  <si>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</si>
  <si>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</si>
  <si>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</si>
  <si>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</si>
  <si>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</si>
  <si>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</si>
  <si>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</si>
  <si>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</si>
  <si>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</si>
  <si>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</si>
  <si>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</si>
  <si>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</si>
  <si>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</si>
  <si>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</si>
  <si>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</si>
  <si>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</si>
  <si>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</si>
  <si>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</si>
  <si>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</si>
  <si>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</si>
  <si>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межбюджетные трансферты, передаваемые бюджетам сельских поселений</t>
  </si>
  <si>
    <t>951 20249999100000150</t>
  </si>
  <si>
    <t>Прочие поступления от денежных взысканий (штрафов) и иных сумм возмещения ущерба, зачисляемые в бюджеты поселений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</si>
  <si>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</si>
  <si>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</si>
  <si>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</si>
  <si>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</si>
  <si>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</si>
  <si>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</si>
  <si>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</si>
  <si>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</si>
  <si>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</si>
  <si>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</si>
  <si>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</si>
  <si>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</si>
  <si>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</si>
  <si>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</si>
  <si>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</si>
  <si>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</si>
  <si>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</si>
  <si>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</si>
  <si>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</si>
  <si>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</si>
  <si>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</si>
  <si>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</si>
  <si>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</si>
  <si>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</si>
  <si>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</si>
  <si>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</si>
  <si>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</si>
  <si>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</si>
  <si>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951 0409 0610025320 244</t>
  </si>
  <si>
    <t>951 0409 0610025320 000</t>
  </si>
  <si>
    <t>951 0412 0510025140 000</t>
  </si>
  <si>
    <t>951 0412 0510025140 244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</si>
  <si>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</si>
  <si>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</si>
  <si>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</si>
  <si>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</si>
  <si>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</si>
  <si>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</si>
  <si>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</si>
  <si>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</si>
  <si>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951 0801 0310025430 244</t>
  </si>
  <si>
    <t>951 0801 0310025430 000</t>
  </si>
  <si>
    <t>951 0801 03100S3320 243</t>
  </si>
  <si>
    <t>951 0801 03100S3320 000</t>
  </si>
  <si>
    <t>135 800,00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</si>
  <si>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</si>
  <si>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</si>
  <si>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</si>
  <si>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</si>
  <si>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Софинансирование расходов на проведение преддекларационного обследования ГТС, в рамках подпрограммы "Охрана окружающей среды"муниципальной программы Меркуловского сельского поселения</t>
  </si>
  <si>
    <t>857 11651040020000140</t>
  </si>
  <si>
    <t>951 1169005010000140</t>
  </si>
  <si>
    <t>12 693 700</t>
  </si>
  <si>
    <t>-12 557 900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</si>
  <si>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</si>
  <si>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</si>
  <si>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  1 декабря  2019 г</t>
  </si>
  <si>
    <t>"2"  декабря  20019  г.</t>
  </si>
  <si>
    <t>951 0406 05 2 00 S4220 244</t>
  </si>
  <si>
    <t>207 0503010000150 140110199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</si>
</sst>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showGridLines="0" topLeftCell="A36" workbookViewId="0">
      <selection activeCell="H26" sqref="H26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72" t="s">
        <v>0</v>
      </c>
      <c r="B1" s="72"/>
      <c r="C1" s="72"/>
      <c r="D1" s="72"/>
      <c r="E1" s="72"/>
      <c r="F1" s="72"/>
      <c r="G1" s="72"/>
      <c r="H1" s="72"/>
      <c r="I1" s="1"/>
      <c r="J1" s="1"/>
    </row>
    <row r="2" spans="1:10" ht="16.899999999999999" customHeight="1">
      <c r="A2" s="72" t="s">
        <v>1</v>
      </c>
      <c r="B2" s="72"/>
      <c r="C2" s="72"/>
      <c r="D2" s="72"/>
      <c r="E2" s="72"/>
      <c r="F2" s="72"/>
      <c r="G2" s="72"/>
      <c r="H2" s="72"/>
      <c r="I2" s="2"/>
      <c r="J2" s="3"/>
    </row>
    <row r="3" spans="1:10" ht="16.899999999999999" customHeight="1">
      <c r="A3" s="72" t="s">
        <v>2</v>
      </c>
      <c r="B3" s="72"/>
      <c r="C3" s="72"/>
      <c r="D3" s="72"/>
      <c r="E3" s="72"/>
      <c r="F3" s="72"/>
      <c r="G3" s="72"/>
      <c r="H3" s="72"/>
      <c r="I3" s="4"/>
      <c r="J3" s="5" t="s">
        <v>3</v>
      </c>
    </row>
    <row r="4" spans="1:10" ht="16.899999999999999" customHeight="1">
      <c r="A4" s="72" t="s">
        <v>4</v>
      </c>
      <c r="B4" s="72"/>
      <c r="C4" s="72"/>
      <c r="D4" s="72"/>
      <c r="E4" s="72"/>
      <c r="F4" s="72"/>
      <c r="G4" s="72"/>
      <c r="H4" s="72"/>
      <c r="I4" s="6" t="s">
        <v>5</v>
      </c>
      <c r="J4" s="7" t="s">
        <v>6</v>
      </c>
    </row>
    <row r="5" spans="1:10">
      <c r="A5" s="86" t="s">
        <v>331</v>
      </c>
      <c r="B5" s="86"/>
      <c r="C5" s="86"/>
      <c r="D5" s="86"/>
      <c r="E5" s="86"/>
      <c r="F5" s="86"/>
      <c r="G5" s="86"/>
      <c r="H5" s="86"/>
      <c r="I5" s="9" t="s">
        <v>7</v>
      </c>
      <c r="J5" s="10">
        <v>43800</v>
      </c>
    </row>
    <row r="6" spans="1:10" ht="25.15" customHeight="1">
      <c r="A6" s="7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266</v>
      </c>
    </row>
    <row r="7" spans="1:10" ht="48.6" customHeight="1">
      <c r="A7" s="73"/>
      <c r="B7" s="74" t="s">
        <v>268</v>
      </c>
      <c r="C7" s="75"/>
      <c r="D7" s="75"/>
      <c r="E7" s="75"/>
      <c r="F7" s="75"/>
      <c r="G7" s="75"/>
      <c r="H7" s="75"/>
      <c r="I7" s="9" t="s">
        <v>11</v>
      </c>
      <c r="J7" s="12" t="s">
        <v>19</v>
      </c>
    </row>
    <row r="8" spans="1:10">
      <c r="A8" s="9" t="s">
        <v>12</v>
      </c>
      <c r="B8" s="85" t="s">
        <v>269</v>
      </c>
      <c r="C8" s="85"/>
      <c r="D8" s="85"/>
      <c r="E8" s="85"/>
      <c r="F8" s="85"/>
      <c r="G8" s="85"/>
      <c r="H8" s="85"/>
      <c r="I8" s="9" t="s">
        <v>13</v>
      </c>
      <c r="J8" s="12" t="s">
        <v>267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72" t="s">
        <v>16</v>
      </c>
      <c r="B11" s="72"/>
      <c r="C11" s="72"/>
      <c r="D11" s="72"/>
      <c r="E11" s="72"/>
      <c r="F11" s="72"/>
      <c r="G11" s="72"/>
      <c r="H11" s="72"/>
      <c r="I11" s="72"/>
      <c r="J11" s="16"/>
    </row>
    <row r="12" spans="1:10" ht="13.5" customHeight="1">
      <c r="A12" s="66" t="s">
        <v>20</v>
      </c>
      <c r="B12" s="69" t="s">
        <v>21</v>
      </c>
      <c r="C12" s="79" t="s">
        <v>22</v>
      </c>
      <c r="D12" s="80"/>
      <c r="E12" s="78" t="s">
        <v>23</v>
      </c>
      <c r="F12" s="61" t="s">
        <v>24</v>
      </c>
      <c r="G12" s="62"/>
      <c r="H12" s="62"/>
      <c r="I12" s="63"/>
      <c r="J12" s="52" t="s">
        <v>25</v>
      </c>
    </row>
    <row r="13" spans="1:10" ht="9.9499999999999993" customHeight="1">
      <c r="A13" s="67"/>
      <c r="B13" s="70"/>
      <c r="C13" s="81"/>
      <c r="D13" s="82"/>
      <c r="E13" s="76"/>
      <c r="F13" s="58" t="s">
        <v>26</v>
      </c>
      <c r="G13" s="58" t="s">
        <v>27</v>
      </c>
      <c r="H13" s="58" t="s">
        <v>28</v>
      </c>
      <c r="I13" s="55" t="s">
        <v>29</v>
      </c>
      <c r="J13" s="53"/>
    </row>
    <row r="14" spans="1:10" ht="9.9499999999999993" customHeight="1">
      <c r="A14" s="67"/>
      <c r="B14" s="70"/>
      <c r="C14" s="81"/>
      <c r="D14" s="82"/>
      <c r="E14" s="76"/>
      <c r="F14" s="76"/>
      <c r="G14" s="59"/>
      <c r="H14" s="59"/>
      <c r="I14" s="56"/>
      <c r="J14" s="53"/>
    </row>
    <row r="15" spans="1:10" ht="9.9499999999999993" customHeight="1">
      <c r="A15" s="67"/>
      <c r="B15" s="70"/>
      <c r="C15" s="81"/>
      <c r="D15" s="82"/>
      <c r="E15" s="76"/>
      <c r="F15" s="76"/>
      <c r="G15" s="59"/>
      <c r="H15" s="59"/>
      <c r="I15" s="56"/>
      <c r="J15" s="53"/>
    </row>
    <row r="16" spans="1:10" ht="9.9499999999999993" customHeight="1">
      <c r="A16" s="67"/>
      <c r="B16" s="70"/>
      <c r="C16" s="81"/>
      <c r="D16" s="82"/>
      <c r="E16" s="76"/>
      <c r="F16" s="76"/>
      <c r="G16" s="59"/>
      <c r="H16" s="59"/>
      <c r="I16" s="56"/>
      <c r="J16" s="53"/>
    </row>
    <row r="17" spans="1:10" ht="9.9499999999999993" customHeight="1">
      <c r="A17" s="67"/>
      <c r="B17" s="70"/>
      <c r="C17" s="81"/>
      <c r="D17" s="82"/>
      <c r="E17" s="76"/>
      <c r="F17" s="76"/>
      <c r="G17" s="59"/>
      <c r="H17" s="59"/>
      <c r="I17" s="56"/>
      <c r="J17" s="53"/>
    </row>
    <row r="18" spans="1:10" ht="19.5" customHeight="1">
      <c r="A18" s="68"/>
      <c r="B18" s="71"/>
      <c r="C18" s="83"/>
      <c r="D18" s="84"/>
      <c r="E18" s="77"/>
      <c r="F18" s="77"/>
      <c r="G18" s="60"/>
      <c r="H18" s="60"/>
      <c r="I18" s="57"/>
      <c r="J18" s="54"/>
    </row>
    <row r="19" spans="1:10" ht="14.25" customHeight="1">
      <c r="A19" s="17">
        <v>1</v>
      </c>
      <c r="B19" s="18">
        <v>2</v>
      </c>
      <c r="C19" s="64">
        <v>3</v>
      </c>
      <c r="D19" s="65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50" t="s">
        <v>39</v>
      </c>
      <c r="D20" s="51"/>
      <c r="E20" s="25">
        <f>E22+E66</f>
        <v>10611600</v>
      </c>
      <c r="F20" s="25">
        <f>F22+F66</f>
        <v>10819334.359999999</v>
      </c>
      <c r="G20" s="25" t="s">
        <v>38</v>
      </c>
      <c r="H20" s="25">
        <v>5812009.25</v>
      </c>
      <c r="I20" s="25">
        <f>F20</f>
        <v>10819334.359999999</v>
      </c>
      <c r="J20" s="25">
        <f>E20-F20</f>
        <v>-207734.3599999994</v>
      </c>
    </row>
    <row r="21" spans="1:10">
      <c r="A21" s="26" t="s">
        <v>40</v>
      </c>
      <c r="B21" s="27"/>
      <c r="C21" s="48"/>
      <c r="D21" s="49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50" t="s">
        <v>43</v>
      </c>
      <c r="D22" s="51"/>
      <c r="E22" s="25">
        <f>E23+E31+E36+E52+E55+E59+E61</f>
        <v>4337600</v>
      </c>
      <c r="F22" s="25">
        <f>F23+F31+F36+F52+F55+F59+F60</f>
        <v>5150949.1499999994</v>
      </c>
      <c r="G22" s="25" t="s">
        <v>38</v>
      </c>
      <c r="H22" s="25" t="s">
        <v>38</v>
      </c>
      <c r="I22" s="25">
        <f>F22</f>
        <v>5150949.1499999994</v>
      </c>
      <c r="J22" s="25">
        <f>E22-F22</f>
        <v>-813349.14999999944</v>
      </c>
    </row>
    <row r="23" spans="1:10">
      <c r="A23" s="26" t="s">
        <v>44</v>
      </c>
      <c r="B23" s="27" t="s">
        <v>37</v>
      </c>
      <c r="C23" s="48" t="s">
        <v>45</v>
      </c>
      <c r="D23" s="49"/>
      <c r="E23" s="28">
        <v>521900</v>
      </c>
      <c r="F23" s="28">
        <f>F24</f>
        <v>406020.27999999997</v>
      </c>
      <c r="G23" s="28" t="s">
        <v>38</v>
      </c>
      <c r="H23" s="28" t="s">
        <v>38</v>
      </c>
      <c r="I23" s="28">
        <f t="shared" ref="I23:I35" si="0">F23</f>
        <v>406020.27999999997</v>
      </c>
      <c r="J23" s="28">
        <f>E23-F23</f>
        <v>115879.72000000003</v>
      </c>
    </row>
    <row r="24" spans="1:10">
      <c r="A24" s="26" t="s">
        <v>46</v>
      </c>
      <c r="B24" s="27" t="s">
        <v>37</v>
      </c>
      <c r="C24" s="48" t="s">
        <v>47</v>
      </c>
      <c r="D24" s="49"/>
      <c r="E24" s="28">
        <v>521900</v>
      </c>
      <c r="F24" s="28">
        <f>F25+F28</f>
        <v>406020.27999999997</v>
      </c>
      <c r="G24" s="28" t="s">
        <v>38</v>
      </c>
      <c r="H24" s="28" t="s">
        <v>38</v>
      </c>
      <c r="I24" s="28">
        <f t="shared" si="0"/>
        <v>406020.27999999997</v>
      </c>
      <c r="J24" s="28">
        <f>FIO-F24</f>
        <v>115879.72000000003</v>
      </c>
    </row>
    <row r="25" spans="1:10" ht="86.1" customHeight="1">
      <c r="A25" s="26" t="s">
        <v>48</v>
      </c>
      <c r="B25" s="27" t="s">
        <v>37</v>
      </c>
      <c r="C25" s="48" t="s">
        <v>49</v>
      </c>
      <c r="D25" s="49"/>
      <c r="E25" s="28">
        <v>521900</v>
      </c>
      <c r="F25" s="28">
        <f>F26+F27</f>
        <v>405231.57999999996</v>
      </c>
      <c r="G25" s="28" t="s">
        <v>38</v>
      </c>
      <c r="H25" s="28" t="s">
        <v>38</v>
      </c>
      <c r="I25" s="28">
        <f t="shared" si="0"/>
        <v>405231.57999999996</v>
      </c>
      <c r="J25" s="28">
        <f>E25-F25</f>
        <v>116668.42000000004</v>
      </c>
    </row>
    <row r="26" spans="1:10" ht="123" customHeight="1">
      <c r="A26" s="29" t="s">
        <v>50</v>
      </c>
      <c r="B26" s="27" t="s">
        <v>37</v>
      </c>
      <c r="C26" s="48" t="s">
        <v>51</v>
      </c>
      <c r="D26" s="49"/>
      <c r="E26" s="28" t="s">
        <v>38</v>
      </c>
      <c r="F26" s="28">
        <v>405180.42</v>
      </c>
      <c r="G26" s="28" t="s">
        <v>38</v>
      </c>
      <c r="H26" s="28" t="s">
        <v>38</v>
      </c>
      <c r="I26" s="28">
        <f t="shared" si="0"/>
        <v>405180.42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48" t="s">
        <v>53</v>
      </c>
      <c r="D27" s="49"/>
      <c r="E27" s="28" t="s">
        <v>38</v>
      </c>
      <c r="F27" s="28">
        <v>51.16</v>
      </c>
      <c r="G27" s="28" t="s">
        <v>38</v>
      </c>
      <c r="H27" s="28" t="s">
        <v>38</v>
      </c>
      <c r="I27" s="28">
        <f t="shared" si="0"/>
        <v>51.16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48" t="s">
        <v>55</v>
      </c>
      <c r="D28" s="49"/>
      <c r="E28" s="28" t="s">
        <v>38</v>
      </c>
      <c r="F28" s="28">
        <f>F29+F30</f>
        <v>788.69999999999993</v>
      </c>
      <c r="G28" s="28" t="s">
        <v>38</v>
      </c>
      <c r="H28" s="28" t="s">
        <v>38</v>
      </c>
      <c r="I28" s="28">
        <f t="shared" si="0"/>
        <v>788.69999999999993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48" t="s">
        <v>57</v>
      </c>
      <c r="D29" s="49"/>
      <c r="E29" s="28" t="s">
        <v>38</v>
      </c>
      <c r="F29" s="28">
        <v>785.04</v>
      </c>
      <c r="G29" s="28" t="s">
        <v>38</v>
      </c>
      <c r="H29" s="28" t="s">
        <v>38</v>
      </c>
      <c r="I29" s="28">
        <f t="shared" si="0"/>
        <v>785.04</v>
      </c>
      <c r="J29" s="28" t="s">
        <v>38</v>
      </c>
    </row>
    <row r="30" spans="1:10" ht="56.25" customHeight="1">
      <c r="A30" s="26" t="s">
        <v>330</v>
      </c>
      <c r="B30" s="27" t="s">
        <v>37</v>
      </c>
      <c r="C30" s="48" t="s">
        <v>329</v>
      </c>
      <c r="D30" s="49"/>
      <c r="E30" s="28" t="s">
        <v>38</v>
      </c>
      <c r="F30" s="28">
        <v>3.66</v>
      </c>
      <c r="G30" s="28" t="s">
        <v>38</v>
      </c>
      <c r="H30" s="28" t="s">
        <v>38</v>
      </c>
      <c r="I30" s="28">
        <f t="shared" ref="I30" si="1">F30</f>
        <v>3.66</v>
      </c>
      <c r="J30" s="28" t="s">
        <v>38</v>
      </c>
    </row>
    <row r="31" spans="1:10">
      <c r="A31" s="26" t="s">
        <v>58</v>
      </c>
      <c r="B31" s="27" t="s">
        <v>37</v>
      </c>
      <c r="C31" s="48" t="s">
        <v>59</v>
      </c>
      <c r="D31" s="49"/>
      <c r="E31" s="28">
        <v>39000</v>
      </c>
      <c r="F31" s="28">
        <f>F33</f>
        <v>66822.97</v>
      </c>
      <c r="G31" s="28" t="s">
        <v>38</v>
      </c>
      <c r="H31" s="28" t="s">
        <v>38</v>
      </c>
      <c r="I31" s="28">
        <f t="shared" si="0"/>
        <v>66822.97</v>
      </c>
      <c r="J31" s="28">
        <f>E31-F31</f>
        <v>-27822.97</v>
      </c>
    </row>
    <row r="32" spans="1:10">
      <c r="A32" s="26" t="s">
        <v>60</v>
      </c>
      <c r="B32" s="27" t="s">
        <v>37</v>
      </c>
      <c r="C32" s="48" t="s">
        <v>61</v>
      </c>
      <c r="D32" s="49"/>
      <c r="E32" s="28">
        <v>39000</v>
      </c>
      <c r="F32" s="28">
        <f>F33</f>
        <v>66822.97</v>
      </c>
      <c r="G32" s="28" t="s">
        <v>38</v>
      </c>
      <c r="H32" s="28" t="s">
        <v>38</v>
      </c>
      <c r="I32" s="28">
        <f t="shared" si="0"/>
        <v>66822.97</v>
      </c>
      <c r="J32" s="28">
        <f>E32-F32</f>
        <v>-27822.97</v>
      </c>
    </row>
    <row r="33" spans="1:10">
      <c r="A33" s="26" t="s">
        <v>60</v>
      </c>
      <c r="B33" s="27" t="s">
        <v>37</v>
      </c>
      <c r="C33" s="48" t="s">
        <v>62</v>
      </c>
      <c r="D33" s="49"/>
      <c r="E33" s="28">
        <v>39000</v>
      </c>
      <c r="F33" s="28">
        <f>F34+F35</f>
        <v>66822.97</v>
      </c>
      <c r="G33" s="28" t="s">
        <v>38</v>
      </c>
      <c r="H33" s="28" t="s">
        <v>38</v>
      </c>
      <c r="I33" s="28">
        <f t="shared" si="0"/>
        <v>66822.97</v>
      </c>
      <c r="J33" s="28">
        <f>E33-F33</f>
        <v>-27822.97</v>
      </c>
    </row>
    <row r="34" spans="1:10" ht="49.15" customHeight="1">
      <c r="A34" s="26" t="s">
        <v>63</v>
      </c>
      <c r="B34" s="27" t="s">
        <v>37</v>
      </c>
      <c r="C34" s="48" t="s">
        <v>64</v>
      </c>
      <c r="D34" s="49"/>
      <c r="E34" s="28" t="s">
        <v>38</v>
      </c>
      <c r="F34" s="28">
        <v>66430</v>
      </c>
      <c r="G34" s="28" t="s">
        <v>38</v>
      </c>
      <c r="H34" s="28" t="s">
        <v>38</v>
      </c>
      <c r="I34" s="28">
        <f t="shared" si="0"/>
        <v>66430</v>
      </c>
      <c r="J34" s="28" t="s">
        <v>38</v>
      </c>
    </row>
    <row r="35" spans="1:10" ht="24.6" customHeight="1">
      <c r="A35" s="26" t="s">
        <v>65</v>
      </c>
      <c r="B35" s="27" t="s">
        <v>37</v>
      </c>
      <c r="C35" s="48" t="s">
        <v>66</v>
      </c>
      <c r="D35" s="49"/>
      <c r="E35" s="28" t="s">
        <v>38</v>
      </c>
      <c r="F35" s="28">
        <v>392.97</v>
      </c>
      <c r="G35" s="28" t="s">
        <v>38</v>
      </c>
      <c r="H35" s="28" t="s">
        <v>38</v>
      </c>
      <c r="I35" s="28">
        <f t="shared" si="0"/>
        <v>392.97</v>
      </c>
      <c r="J35" s="28" t="s">
        <v>38</v>
      </c>
    </row>
    <row r="36" spans="1:10">
      <c r="A36" s="26" t="s">
        <v>67</v>
      </c>
      <c r="B36" s="27" t="s">
        <v>37</v>
      </c>
      <c r="C36" s="48" t="s">
        <v>68</v>
      </c>
      <c r="D36" s="49"/>
      <c r="E36" s="28">
        <f>E37+E42</f>
        <v>2573700</v>
      </c>
      <c r="F36" s="28">
        <f>F37+F42</f>
        <v>2249435.8899999997</v>
      </c>
      <c r="G36" s="28" t="s">
        <v>38</v>
      </c>
      <c r="H36" s="28" t="s">
        <v>38</v>
      </c>
      <c r="I36" s="28">
        <v>391522.36</v>
      </c>
      <c r="J36" s="28">
        <f>E36-F36</f>
        <v>324264.11000000034</v>
      </c>
    </row>
    <row r="37" spans="1:10">
      <c r="A37" s="26" t="s">
        <v>69</v>
      </c>
      <c r="B37" s="27" t="s">
        <v>37</v>
      </c>
      <c r="C37" s="48" t="s">
        <v>70</v>
      </c>
      <c r="D37" s="49"/>
      <c r="E37" s="28">
        <v>71700</v>
      </c>
      <c r="F37" s="28">
        <f>F38</f>
        <v>50883.42</v>
      </c>
      <c r="G37" s="28" t="s">
        <v>38</v>
      </c>
      <c r="H37" s="28" t="s">
        <v>38</v>
      </c>
      <c r="I37" s="28">
        <f t="shared" ref="I37:I46" si="2">F37</f>
        <v>50883.42</v>
      </c>
      <c r="J37" s="28">
        <f>E37-F37</f>
        <v>20816.580000000002</v>
      </c>
    </row>
    <row r="38" spans="1:10" ht="49.15" customHeight="1">
      <c r="A38" s="26" t="s">
        <v>71</v>
      </c>
      <c r="B38" s="27" t="s">
        <v>37</v>
      </c>
      <c r="C38" s="48" t="s">
        <v>72</v>
      </c>
      <c r="D38" s="49"/>
      <c r="E38" s="28">
        <v>71700</v>
      </c>
      <c r="F38" s="28">
        <f>F39+F40+F41</f>
        <v>50883.42</v>
      </c>
      <c r="G38" s="28" t="s">
        <v>38</v>
      </c>
      <c r="H38" s="28" t="s">
        <v>38</v>
      </c>
      <c r="I38" s="28">
        <f t="shared" si="2"/>
        <v>50883.42</v>
      </c>
      <c r="J38" s="28">
        <f>E38-F38</f>
        <v>20816.580000000002</v>
      </c>
    </row>
    <row r="39" spans="1:10" ht="86.1" customHeight="1">
      <c r="A39" s="26" t="s">
        <v>73</v>
      </c>
      <c r="B39" s="27" t="s">
        <v>37</v>
      </c>
      <c r="C39" s="48" t="s">
        <v>74</v>
      </c>
      <c r="D39" s="49"/>
      <c r="E39" s="28" t="s">
        <v>38</v>
      </c>
      <c r="F39" s="28">
        <v>49671.35</v>
      </c>
      <c r="G39" s="28" t="s">
        <v>38</v>
      </c>
      <c r="H39" s="28" t="s">
        <v>38</v>
      </c>
      <c r="I39" s="28">
        <f t="shared" si="2"/>
        <v>49671.35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48" t="s">
        <v>76</v>
      </c>
      <c r="D40" s="49"/>
      <c r="E40" s="28" t="s">
        <v>38</v>
      </c>
      <c r="F40" s="28">
        <v>1214.5899999999999</v>
      </c>
      <c r="G40" s="28" t="s">
        <v>38</v>
      </c>
      <c r="H40" s="28" t="s">
        <v>38</v>
      </c>
      <c r="I40" s="28">
        <f t="shared" si="2"/>
        <v>1214.5899999999999</v>
      </c>
      <c r="J40" s="28" t="s">
        <v>38</v>
      </c>
    </row>
    <row r="41" spans="1:10" ht="61.5" customHeight="1">
      <c r="A41" s="26" t="s">
        <v>75</v>
      </c>
      <c r="B41" s="27" t="s">
        <v>37</v>
      </c>
      <c r="C41" s="48" t="s">
        <v>270</v>
      </c>
      <c r="D41" s="49"/>
      <c r="E41" s="28" t="s">
        <v>38</v>
      </c>
      <c r="F41" s="28">
        <v>-2.52</v>
      </c>
      <c r="G41" s="28" t="s">
        <v>38</v>
      </c>
      <c r="H41" s="28" t="s">
        <v>38</v>
      </c>
      <c r="I41" s="28">
        <f t="shared" si="2"/>
        <v>-2.52</v>
      </c>
      <c r="J41" s="28" t="s">
        <v>38</v>
      </c>
    </row>
    <row r="42" spans="1:10">
      <c r="A42" s="26" t="s">
        <v>77</v>
      </c>
      <c r="B42" s="27" t="s">
        <v>37</v>
      </c>
      <c r="C42" s="48" t="s">
        <v>78</v>
      </c>
      <c r="D42" s="49"/>
      <c r="E42" s="28">
        <f>E43+E47</f>
        <v>2502000</v>
      </c>
      <c r="F42" s="28">
        <f>F43+F47</f>
        <v>2198552.4699999997</v>
      </c>
      <c r="G42" s="28" t="s">
        <v>38</v>
      </c>
      <c r="H42" s="28" t="s">
        <v>38</v>
      </c>
      <c r="I42" s="28">
        <f t="shared" si="2"/>
        <v>2198552.4699999997</v>
      </c>
      <c r="J42" s="28">
        <f>E42-F42</f>
        <v>303447.53000000026</v>
      </c>
    </row>
    <row r="43" spans="1:10">
      <c r="A43" s="26" t="s">
        <v>79</v>
      </c>
      <c r="B43" s="27" t="s">
        <v>37</v>
      </c>
      <c r="C43" s="48" t="s">
        <v>80</v>
      </c>
      <c r="D43" s="49"/>
      <c r="E43" s="28">
        <v>707300</v>
      </c>
      <c r="F43" s="28">
        <f>F44</f>
        <v>557389.67000000004</v>
      </c>
      <c r="G43" s="28" t="s">
        <v>38</v>
      </c>
      <c r="H43" s="28" t="s">
        <v>38</v>
      </c>
      <c r="I43" s="28">
        <f t="shared" si="2"/>
        <v>557389.67000000004</v>
      </c>
      <c r="J43" s="28">
        <f>E43-F43</f>
        <v>149910.32999999996</v>
      </c>
    </row>
    <row r="44" spans="1:10" ht="49.15" customHeight="1">
      <c r="A44" s="26" t="s">
        <v>81</v>
      </c>
      <c r="B44" s="27" t="s">
        <v>37</v>
      </c>
      <c r="C44" s="48" t="s">
        <v>82</v>
      </c>
      <c r="D44" s="49"/>
      <c r="E44" s="28">
        <v>707300</v>
      </c>
      <c r="F44" s="28">
        <f>F45+F46</f>
        <v>557389.67000000004</v>
      </c>
      <c r="G44" s="28" t="s">
        <v>38</v>
      </c>
      <c r="H44" s="28" t="s">
        <v>38</v>
      </c>
      <c r="I44" s="28">
        <f t="shared" si="2"/>
        <v>557389.67000000004</v>
      </c>
      <c r="J44" s="28" t="s">
        <v>38</v>
      </c>
    </row>
    <row r="45" spans="1:10" ht="86.1" customHeight="1">
      <c r="A45" s="26" t="s">
        <v>83</v>
      </c>
      <c r="B45" s="27" t="s">
        <v>37</v>
      </c>
      <c r="C45" s="48" t="s">
        <v>84</v>
      </c>
      <c r="D45" s="49"/>
      <c r="E45" s="28" t="s">
        <v>38</v>
      </c>
      <c r="F45" s="28">
        <v>557138</v>
      </c>
      <c r="G45" s="28" t="s">
        <v>38</v>
      </c>
      <c r="H45" s="28" t="s">
        <v>38</v>
      </c>
      <c r="I45" s="28">
        <f t="shared" si="2"/>
        <v>557138</v>
      </c>
      <c r="J45" s="28" t="s">
        <v>38</v>
      </c>
    </row>
    <row r="46" spans="1:10" ht="61.5" customHeight="1">
      <c r="A46" s="26" t="s">
        <v>85</v>
      </c>
      <c r="B46" s="27" t="s">
        <v>37</v>
      </c>
      <c r="C46" s="48" t="s">
        <v>86</v>
      </c>
      <c r="D46" s="49"/>
      <c r="E46" s="28" t="s">
        <v>38</v>
      </c>
      <c r="F46" s="28">
        <v>251.67</v>
      </c>
      <c r="G46" s="28" t="s">
        <v>38</v>
      </c>
      <c r="H46" s="28" t="s">
        <v>38</v>
      </c>
      <c r="I46" s="28">
        <f t="shared" si="2"/>
        <v>251.67</v>
      </c>
      <c r="J46" s="28" t="s">
        <v>38</v>
      </c>
    </row>
    <row r="47" spans="1:10">
      <c r="A47" s="26" t="s">
        <v>87</v>
      </c>
      <c r="B47" s="27" t="s">
        <v>37</v>
      </c>
      <c r="C47" s="48" t="s">
        <v>88</v>
      </c>
      <c r="D47" s="49"/>
      <c r="E47" s="28">
        <v>1794700</v>
      </c>
      <c r="F47" s="28">
        <f>F48</f>
        <v>1641162.7999999998</v>
      </c>
      <c r="G47" s="28" t="s">
        <v>38</v>
      </c>
      <c r="H47" s="28" t="s">
        <v>38</v>
      </c>
      <c r="I47" s="28">
        <f>E47-F47</f>
        <v>153537.20000000019</v>
      </c>
      <c r="J47" s="28">
        <f>E47-F47</f>
        <v>153537.20000000019</v>
      </c>
    </row>
    <row r="48" spans="1:10" ht="49.15" customHeight="1">
      <c r="A48" s="26" t="s">
        <v>89</v>
      </c>
      <c r="B48" s="27" t="s">
        <v>37</v>
      </c>
      <c r="C48" s="48" t="s">
        <v>90</v>
      </c>
      <c r="D48" s="49"/>
      <c r="E48" s="28">
        <v>1794700</v>
      </c>
      <c r="F48" s="28">
        <f>F49+F50+F51</f>
        <v>1641162.7999999998</v>
      </c>
      <c r="G48" s="28" t="s">
        <v>38</v>
      </c>
      <c r="H48" s="28" t="s">
        <v>38</v>
      </c>
      <c r="I48" s="28">
        <f t="shared" ref="I48:I60" si="3">F48</f>
        <v>1641162.7999999998</v>
      </c>
      <c r="J48" s="28">
        <f>E48-F48</f>
        <v>153537.20000000019</v>
      </c>
    </row>
    <row r="49" spans="1:10" ht="86.1" customHeight="1">
      <c r="A49" s="26" t="s">
        <v>91</v>
      </c>
      <c r="B49" s="27" t="s">
        <v>37</v>
      </c>
      <c r="C49" s="48" t="s">
        <v>92</v>
      </c>
      <c r="D49" s="49"/>
      <c r="E49" s="28" t="s">
        <v>38</v>
      </c>
      <c r="F49" s="28">
        <v>1632820.91</v>
      </c>
      <c r="G49" s="28" t="s">
        <v>38</v>
      </c>
      <c r="H49" s="28" t="s">
        <v>38</v>
      </c>
      <c r="I49" s="28">
        <f t="shared" si="3"/>
        <v>1632820.91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48" t="s">
        <v>94</v>
      </c>
      <c r="D50" s="49"/>
      <c r="E50" s="28" t="s">
        <v>38</v>
      </c>
      <c r="F50" s="28">
        <v>8385.51</v>
      </c>
      <c r="G50" s="28" t="s">
        <v>38</v>
      </c>
      <c r="H50" s="28" t="s">
        <v>38</v>
      </c>
      <c r="I50" s="28">
        <f t="shared" si="3"/>
        <v>8385.51</v>
      </c>
      <c r="J50" s="28" t="s">
        <v>38</v>
      </c>
    </row>
    <row r="51" spans="1:10" ht="61.5" customHeight="1">
      <c r="A51" s="26" t="s">
        <v>93</v>
      </c>
      <c r="B51" s="27" t="s">
        <v>37</v>
      </c>
      <c r="C51" s="48" t="s">
        <v>271</v>
      </c>
      <c r="D51" s="49"/>
      <c r="E51" s="28" t="s">
        <v>38</v>
      </c>
      <c r="F51" s="28">
        <v>-43.62</v>
      </c>
      <c r="G51" s="28" t="s">
        <v>38</v>
      </c>
      <c r="H51" s="28" t="s">
        <v>38</v>
      </c>
      <c r="I51" s="28">
        <f t="shared" si="3"/>
        <v>-43.62</v>
      </c>
      <c r="J51" s="28" t="s">
        <v>38</v>
      </c>
    </row>
    <row r="52" spans="1:10">
      <c r="A52" s="26" t="s">
        <v>95</v>
      </c>
      <c r="B52" s="27" t="s">
        <v>37</v>
      </c>
      <c r="C52" s="48" t="s">
        <v>96</v>
      </c>
      <c r="D52" s="49"/>
      <c r="E52" s="28">
        <v>13600</v>
      </c>
      <c r="F52" s="28">
        <f>F53</f>
        <v>22370</v>
      </c>
      <c r="G52" s="28" t="s">
        <v>38</v>
      </c>
      <c r="H52" s="28" t="s">
        <v>38</v>
      </c>
      <c r="I52" s="28">
        <f t="shared" si="3"/>
        <v>22370</v>
      </c>
      <c r="J52" s="28">
        <f t="shared" ref="J52:J57" si="4">E52-F52</f>
        <v>-8770</v>
      </c>
    </row>
    <row r="53" spans="1:10" ht="49.15" customHeight="1">
      <c r="A53" s="26" t="s">
        <v>97</v>
      </c>
      <c r="B53" s="27" t="s">
        <v>37</v>
      </c>
      <c r="C53" s="48" t="s">
        <v>98</v>
      </c>
      <c r="D53" s="49"/>
      <c r="E53" s="28">
        <v>13600</v>
      </c>
      <c r="F53" s="28">
        <v>22370</v>
      </c>
      <c r="G53" s="28" t="s">
        <v>38</v>
      </c>
      <c r="H53" s="28" t="s">
        <v>38</v>
      </c>
      <c r="I53" s="28">
        <f t="shared" si="3"/>
        <v>22370</v>
      </c>
      <c r="J53" s="28">
        <f t="shared" si="4"/>
        <v>-8770</v>
      </c>
    </row>
    <row r="54" spans="1:10" ht="86.1" customHeight="1">
      <c r="A54" s="26" t="s">
        <v>99</v>
      </c>
      <c r="B54" s="27" t="s">
        <v>37</v>
      </c>
      <c r="C54" s="48" t="s">
        <v>100</v>
      </c>
      <c r="D54" s="49"/>
      <c r="E54" s="28">
        <v>13600</v>
      </c>
      <c r="F54" s="28">
        <v>22370</v>
      </c>
      <c r="G54" s="28" t="s">
        <v>38</v>
      </c>
      <c r="H54" s="28" t="s">
        <v>38</v>
      </c>
      <c r="I54" s="28">
        <f t="shared" si="3"/>
        <v>22370</v>
      </c>
      <c r="J54" s="28">
        <f t="shared" si="4"/>
        <v>-8770</v>
      </c>
    </row>
    <row r="55" spans="1:10" ht="36.950000000000003" customHeight="1">
      <c r="A55" s="26" t="s">
        <v>101</v>
      </c>
      <c r="B55" s="27" t="s">
        <v>37</v>
      </c>
      <c r="C55" s="48" t="s">
        <v>102</v>
      </c>
      <c r="D55" s="49"/>
      <c r="E55" s="28">
        <v>316400</v>
      </c>
      <c r="F55" s="28">
        <v>170515.34</v>
      </c>
      <c r="G55" s="28" t="s">
        <v>38</v>
      </c>
      <c r="H55" s="28" t="s">
        <v>38</v>
      </c>
      <c r="I55" s="28">
        <f t="shared" si="3"/>
        <v>170515.34</v>
      </c>
      <c r="J55" s="28">
        <f t="shared" si="4"/>
        <v>145884.66</v>
      </c>
    </row>
    <row r="56" spans="1:10" ht="110.65" customHeight="1">
      <c r="A56" s="29" t="s">
        <v>103</v>
      </c>
      <c r="B56" s="27" t="s">
        <v>37</v>
      </c>
      <c r="C56" s="48" t="s">
        <v>104</v>
      </c>
      <c r="D56" s="49"/>
      <c r="E56" s="28">
        <v>316400</v>
      </c>
      <c r="F56" s="28">
        <v>170515.34</v>
      </c>
      <c r="G56" s="28" t="s">
        <v>38</v>
      </c>
      <c r="H56" s="28" t="s">
        <v>38</v>
      </c>
      <c r="I56" s="28">
        <f t="shared" si="3"/>
        <v>170515.34</v>
      </c>
      <c r="J56" s="28">
        <f t="shared" si="4"/>
        <v>145884.66</v>
      </c>
    </row>
    <row r="57" spans="1:10" ht="98.45" customHeight="1">
      <c r="A57" s="29" t="s">
        <v>105</v>
      </c>
      <c r="B57" s="27" t="s">
        <v>37</v>
      </c>
      <c r="C57" s="48" t="s">
        <v>106</v>
      </c>
      <c r="D57" s="49"/>
      <c r="E57" s="28">
        <v>316400</v>
      </c>
      <c r="F57" s="28">
        <v>170515.34</v>
      </c>
      <c r="G57" s="28" t="s">
        <v>38</v>
      </c>
      <c r="H57" s="28" t="s">
        <v>38</v>
      </c>
      <c r="I57" s="28">
        <f t="shared" si="3"/>
        <v>170515.34</v>
      </c>
      <c r="J57" s="28">
        <f t="shared" si="4"/>
        <v>145884.66</v>
      </c>
    </row>
    <row r="58" spans="1:10" ht="86.1" customHeight="1">
      <c r="A58" s="26" t="s">
        <v>107</v>
      </c>
      <c r="B58" s="27" t="s">
        <v>37</v>
      </c>
      <c r="C58" s="48" t="s">
        <v>108</v>
      </c>
      <c r="D58" s="49"/>
      <c r="E58" s="28">
        <v>316400</v>
      </c>
      <c r="F58" s="28">
        <v>170515.34</v>
      </c>
      <c r="G58" s="28" t="s">
        <v>38</v>
      </c>
      <c r="H58" s="28" t="s">
        <v>38</v>
      </c>
      <c r="I58" s="28">
        <f t="shared" si="3"/>
        <v>170515.34</v>
      </c>
      <c r="J58" s="28">
        <v>117091.83</v>
      </c>
    </row>
    <row r="59" spans="1:10" s="41" customFormat="1" ht="59.25" customHeight="1">
      <c r="A59" s="23" t="s">
        <v>277</v>
      </c>
      <c r="B59" s="24" t="s">
        <v>37</v>
      </c>
      <c r="C59" s="50" t="s">
        <v>278</v>
      </c>
      <c r="D59" s="51"/>
      <c r="E59" s="25">
        <v>870400</v>
      </c>
      <c r="F59" s="25">
        <v>2224204.5</v>
      </c>
      <c r="G59" s="25" t="s">
        <v>38</v>
      </c>
      <c r="H59" s="25">
        <v>5802500</v>
      </c>
      <c r="I59" s="25">
        <f t="shared" si="3"/>
        <v>2224204.5</v>
      </c>
      <c r="J59" s="25">
        <f>E59-F59</f>
        <v>-1353804.5</v>
      </c>
    </row>
    <row r="60" spans="1:10" s="41" customFormat="1" ht="49.15" customHeight="1">
      <c r="A60" s="23" t="s">
        <v>110</v>
      </c>
      <c r="B60" s="24" t="s">
        <v>37</v>
      </c>
      <c r="C60" s="50" t="s">
        <v>109</v>
      </c>
      <c r="D60" s="51"/>
      <c r="E60" s="25">
        <v>2600</v>
      </c>
      <c r="F60" s="25">
        <f>F61+F65+F64</f>
        <v>11580.17</v>
      </c>
      <c r="G60" s="25" t="s">
        <v>38</v>
      </c>
      <c r="H60" s="25" t="s">
        <v>38</v>
      </c>
      <c r="I60" s="25">
        <f t="shared" si="3"/>
        <v>11580.17</v>
      </c>
      <c r="J60" s="25">
        <f>E60-F60</f>
        <v>-8980.17</v>
      </c>
    </row>
    <row r="61" spans="1:10" ht="49.15" customHeight="1">
      <c r="A61" s="26" t="s">
        <v>110</v>
      </c>
      <c r="B61" s="27" t="s">
        <v>37</v>
      </c>
      <c r="C61" s="48" t="s">
        <v>111</v>
      </c>
      <c r="D61" s="49"/>
      <c r="E61" s="28">
        <v>2600</v>
      </c>
      <c r="F61" s="28">
        <v>1600</v>
      </c>
      <c r="G61" s="28" t="s">
        <v>38</v>
      </c>
      <c r="H61" s="28" t="s">
        <v>38</v>
      </c>
      <c r="I61" s="28">
        <v>1600</v>
      </c>
      <c r="J61" s="28">
        <f>E61-F61</f>
        <v>1000</v>
      </c>
    </row>
    <row r="62" spans="1:10" ht="61.5" customHeight="1">
      <c r="A62" s="26" t="s">
        <v>112</v>
      </c>
      <c r="B62" s="27" t="s">
        <v>37</v>
      </c>
      <c r="C62" s="48" t="s">
        <v>113</v>
      </c>
      <c r="D62" s="49"/>
      <c r="E62" s="28">
        <v>2600</v>
      </c>
      <c r="F62" s="28">
        <v>1600</v>
      </c>
      <c r="G62" s="28" t="s">
        <v>38</v>
      </c>
      <c r="H62" s="28" t="s">
        <v>38</v>
      </c>
      <c r="I62" s="28">
        <v>1600</v>
      </c>
      <c r="J62" s="28">
        <f>E62-F62</f>
        <v>1000</v>
      </c>
    </row>
    <row r="63" spans="1:10" ht="61.5" customHeight="1">
      <c r="A63" s="26" t="s">
        <v>112</v>
      </c>
      <c r="B63" s="27" t="s">
        <v>37</v>
      </c>
      <c r="C63" s="48" t="s">
        <v>114</v>
      </c>
      <c r="D63" s="49"/>
      <c r="E63" s="28" t="s">
        <v>38</v>
      </c>
      <c r="F63" s="28">
        <v>1600</v>
      </c>
      <c r="G63" s="28" t="s">
        <v>38</v>
      </c>
      <c r="H63" s="28" t="s">
        <v>38</v>
      </c>
      <c r="I63" s="28">
        <v>1600</v>
      </c>
      <c r="J63" s="28" t="s">
        <v>38</v>
      </c>
    </row>
    <row r="64" spans="1:10" ht="61.5" customHeight="1">
      <c r="A64" s="26" t="s">
        <v>112</v>
      </c>
      <c r="B64" s="27" t="s">
        <v>37</v>
      </c>
      <c r="C64" s="48" t="s">
        <v>325</v>
      </c>
      <c r="D64" s="49"/>
      <c r="E64" s="28" t="s">
        <v>38</v>
      </c>
      <c r="F64" s="28">
        <v>8000</v>
      </c>
      <c r="G64" s="28" t="s">
        <v>38</v>
      </c>
      <c r="H64" s="28" t="s">
        <v>38</v>
      </c>
      <c r="I64" s="28">
        <f>F64</f>
        <v>8000</v>
      </c>
      <c r="J64" s="28" t="s">
        <v>38</v>
      </c>
    </row>
    <row r="65" spans="1:10" ht="61.5" customHeight="1">
      <c r="A65" s="26" t="s">
        <v>274</v>
      </c>
      <c r="B65" s="27" t="s">
        <v>37</v>
      </c>
      <c r="C65" s="48" t="s">
        <v>326</v>
      </c>
      <c r="D65" s="49"/>
      <c r="E65" s="28" t="s">
        <v>38</v>
      </c>
      <c r="F65" s="28">
        <v>1980.17</v>
      </c>
      <c r="G65" s="28" t="s">
        <v>38</v>
      </c>
      <c r="H65" s="28" t="s">
        <v>38</v>
      </c>
      <c r="I65" s="28">
        <v>1980.17</v>
      </c>
      <c r="J65" s="28" t="s">
        <v>38</v>
      </c>
    </row>
    <row r="66" spans="1:10" s="41" customFormat="1">
      <c r="A66" s="23" t="s">
        <v>115</v>
      </c>
      <c r="B66" s="24" t="s">
        <v>37</v>
      </c>
      <c r="C66" s="50" t="s">
        <v>116</v>
      </c>
      <c r="D66" s="51"/>
      <c r="E66" s="25">
        <f>E68+E77+E72+E71</f>
        <v>6274000</v>
      </c>
      <c r="F66" s="25">
        <f>F68+F72+F77</f>
        <v>5668385.21</v>
      </c>
      <c r="G66" s="25" t="s">
        <v>38</v>
      </c>
      <c r="H66" s="25" t="s">
        <v>38</v>
      </c>
      <c r="I66" s="25">
        <f t="shared" ref="I66:I72" si="5">F66</f>
        <v>5668385.21</v>
      </c>
      <c r="J66" s="25">
        <f>E66-F66</f>
        <v>605614.79</v>
      </c>
    </row>
    <row r="67" spans="1:10" ht="36.950000000000003" customHeight="1">
      <c r="A67" s="26" t="s">
        <v>117</v>
      </c>
      <c r="B67" s="27" t="s">
        <v>37</v>
      </c>
      <c r="C67" s="48" t="s">
        <v>118</v>
      </c>
      <c r="D67" s="49"/>
      <c r="E67" s="28">
        <f>E66</f>
        <v>6274000</v>
      </c>
      <c r="F67" s="28">
        <f>F68+F72+F77</f>
        <v>5668385.21</v>
      </c>
      <c r="G67" s="28" t="s">
        <v>38</v>
      </c>
      <c r="H67" s="28" t="s">
        <v>38</v>
      </c>
      <c r="I67" s="28">
        <f t="shared" si="5"/>
        <v>5668385.21</v>
      </c>
      <c r="J67" s="28">
        <f>E67-F67</f>
        <v>605614.79</v>
      </c>
    </row>
    <row r="68" spans="1:10" ht="24.6" customHeight="1">
      <c r="A68" s="26" t="s">
        <v>119</v>
      </c>
      <c r="B68" s="27" t="s">
        <v>37</v>
      </c>
      <c r="C68" s="48" t="s">
        <v>120</v>
      </c>
      <c r="D68" s="49"/>
      <c r="E68" s="28">
        <v>4368800</v>
      </c>
      <c r="F68" s="28">
        <v>4266500</v>
      </c>
      <c r="G68" s="28" t="s">
        <v>38</v>
      </c>
      <c r="H68" s="28" t="s">
        <v>38</v>
      </c>
      <c r="I68" s="28">
        <f t="shared" si="5"/>
        <v>4266500</v>
      </c>
      <c r="J68" s="28">
        <f>E68-F68</f>
        <v>102300</v>
      </c>
    </row>
    <row r="69" spans="1:10" ht="24.6" customHeight="1">
      <c r="A69" s="26" t="s">
        <v>121</v>
      </c>
      <c r="B69" s="27" t="s">
        <v>37</v>
      </c>
      <c r="C69" s="48" t="s">
        <v>122</v>
      </c>
      <c r="D69" s="49"/>
      <c r="E69" s="28">
        <v>4368800</v>
      </c>
      <c r="F69" s="28">
        <v>4266500</v>
      </c>
      <c r="G69" s="28" t="s">
        <v>38</v>
      </c>
      <c r="H69" s="28" t="s">
        <v>38</v>
      </c>
      <c r="I69" s="28">
        <f t="shared" si="5"/>
        <v>4266500</v>
      </c>
      <c r="J69" s="28">
        <f>E69-F69</f>
        <v>102300</v>
      </c>
    </row>
    <row r="70" spans="1:10" ht="24.6" customHeight="1">
      <c r="A70" s="26" t="s">
        <v>123</v>
      </c>
      <c r="B70" s="27" t="s">
        <v>37</v>
      </c>
      <c r="C70" s="48" t="s">
        <v>124</v>
      </c>
      <c r="D70" s="49"/>
      <c r="E70" s="28">
        <v>4368800</v>
      </c>
      <c r="F70" s="28">
        <v>4266500</v>
      </c>
      <c r="G70" s="28" t="s">
        <v>38</v>
      </c>
      <c r="H70" s="28" t="s">
        <v>38</v>
      </c>
      <c r="I70" s="28">
        <f t="shared" si="5"/>
        <v>4266500</v>
      </c>
      <c r="J70" s="28">
        <f>E70-F70</f>
        <v>102300</v>
      </c>
    </row>
    <row r="71" spans="1:10" ht="24.6" customHeight="1">
      <c r="A71" s="26" t="s">
        <v>275</v>
      </c>
      <c r="B71" s="27" t="s">
        <v>37</v>
      </c>
      <c r="C71" s="48" t="s">
        <v>276</v>
      </c>
      <c r="D71" s="49"/>
      <c r="E71" s="40">
        <v>172500</v>
      </c>
      <c r="F71" s="40" t="s">
        <v>38</v>
      </c>
      <c r="G71" s="28" t="s">
        <v>38</v>
      </c>
      <c r="H71" s="28" t="s">
        <v>38</v>
      </c>
      <c r="I71" s="28" t="str">
        <f t="shared" si="5"/>
        <v>-</v>
      </c>
      <c r="J71" s="28">
        <v>172500</v>
      </c>
    </row>
    <row r="72" spans="1:10" ht="24.6" customHeight="1">
      <c r="A72" s="26" t="s">
        <v>125</v>
      </c>
      <c r="B72" s="27" t="s">
        <v>37</v>
      </c>
      <c r="C72" s="48" t="s">
        <v>126</v>
      </c>
      <c r="D72" s="49"/>
      <c r="E72" s="40">
        <v>208400</v>
      </c>
      <c r="F72" s="40">
        <f>F73+F75</f>
        <v>208400</v>
      </c>
      <c r="G72" s="28" t="s">
        <v>38</v>
      </c>
      <c r="H72" s="28" t="s">
        <v>38</v>
      </c>
      <c r="I72" s="28">
        <f t="shared" si="5"/>
        <v>208400</v>
      </c>
      <c r="J72" s="28">
        <f>E72-F72</f>
        <v>0</v>
      </c>
    </row>
    <row r="73" spans="1:10" ht="36.950000000000003" customHeight="1">
      <c r="A73" s="26" t="s">
        <v>127</v>
      </c>
      <c r="B73" s="27" t="s">
        <v>37</v>
      </c>
      <c r="C73" s="48" t="s">
        <v>128</v>
      </c>
      <c r="D73" s="49"/>
      <c r="E73" s="28">
        <v>200</v>
      </c>
      <c r="F73" s="28">
        <v>200</v>
      </c>
      <c r="G73" s="28" t="s">
        <v>38</v>
      </c>
      <c r="H73" s="28" t="s">
        <v>38</v>
      </c>
      <c r="I73" s="28">
        <v>200</v>
      </c>
      <c r="J73" s="28" t="s">
        <v>38</v>
      </c>
    </row>
    <row r="74" spans="1:10" ht="36.950000000000003" customHeight="1">
      <c r="A74" s="26" t="s">
        <v>129</v>
      </c>
      <c r="B74" s="27" t="s">
        <v>37</v>
      </c>
      <c r="C74" s="48" t="s">
        <v>130</v>
      </c>
      <c r="D74" s="49"/>
      <c r="E74" s="28">
        <v>200</v>
      </c>
      <c r="F74" s="28">
        <v>200</v>
      </c>
      <c r="G74" s="28" t="s">
        <v>38</v>
      </c>
      <c r="H74" s="28" t="s">
        <v>38</v>
      </c>
      <c r="I74" s="28">
        <v>200</v>
      </c>
      <c r="J74" s="28" t="s">
        <v>38</v>
      </c>
    </row>
    <row r="75" spans="1:10" ht="36.950000000000003" customHeight="1">
      <c r="A75" s="26" t="s">
        <v>131</v>
      </c>
      <c r="B75" s="27" t="s">
        <v>37</v>
      </c>
      <c r="C75" s="48" t="s">
        <v>132</v>
      </c>
      <c r="D75" s="49"/>
      <c r="E75" s="28">
        <v>208200</v>
      </c>
      <c r="F75" s="28">
        <v>208200</v>
      </c>
      <c r="G75" s="28" t="s">
        <v>38</v>
      </c>
      <c r="H75" s="28" t="s">
        <v>38</v>
      </c>
      <c r="I75" s="28">
        <f>F75</f>
        <v>208200</v>
      </c>
      <c r="J75" s="28">
        <f t="shared" ref="J75:J81" si="6">E75-F75</f>
        <v>0</v>
      </c>
    </row>
    <row r="76" spans="1:10" ht="49.15" customHeight="1">
      <c r="A76" s="26" t="s">
        <v>133</v>
      </c>
      <c r="B76" s="27" t="s">
        <v>37</v>
      </c>
      <c r="C76" s="48" t="s">
        <v>134</v>
      </c>
      <c r="D76" s="49"/>
      <c r="E76" s="28">
        <v>208200</v>
      </c>
      <c r="F76" s="28">
        <v>208200</v>
      </c>
      <c r="G76" s="28" t="s">
        <v>38</v>
      </c>
      <c r="H76" s="28" t="s">
        <v>38</v>
      </c>
      <c r="I76" s="28">
        <f>F76</f>
        <v>208200</v>
      </c>
      <c r="J76" s="28">
        <f t="shared" si="6"/>
        <v>0</v>
      </c>
    </row>
    <row r="77" spans="1:10">
      <c r="A77" s="26" t="s">
        <v>135</v>
      </c>
      <c r="B77" s="27" t="s">
        <v>37</v>
      </c>
      <c r="C77" s="48" t="s">
        <v>136</v>
      </c>
      <c r="D77" s="49"/>
      <c r="E77" s="40">
        <f>E78+E81</f>
        <v>1524300</v>
      </c>
      <c r="F77" s="40">
        <f>F78+F81</f>
        <v>1193485.21</v>
      </c>
      <c r="G77" s="28" t="s">
        <v>38</v>
      </c>
      <c r="H77" s="28" t="s">
        <v>38</v>
      </c>
      <c r="I77" s="28">
        <f>F77</f>
        <v>1193485.21</v>
      </c>
      <c r="J77" s="28">
        <f t="shared" si="6"/>
        <v>330814.79000000004</v>
      </c>
    </row>
    <row r="78" spans="1:10" ht="73.900000000000006" customHeight="1">
      <c r="A78" s="26" t="s">
        <v>137</v>
      </c>
      <c r="B78" s="27" t="s">
        <v>37</v>
      </c>
      <c r="C78" s="48" t="s">
        <v>138</v>
      </c>
      <c r="D78" s="49"/>
      <c r="E78" s="28">
        <v>1524300</v>
      </c>
      <c r="F78" s="28">
        <v>1193485.21</v>
      </c>
      <c r="G78" s="28" t="s">
        <v>38</v>
      </c>
      <c r="H78" s="28" t="s">
        <v>38</v>
      </c>
      <c r="I78" s="28">
        <f>F78</f>
        <v>1193485.21</v>
      </c>
      <c r="J78" s="28">
        <f t="shared" si="6"/>
        <v>330814.79000000004</v>
      </c>
    </row>
    <row r="79" spans="1:10" ht="73.900000000000006" customHeight="1">
      <c r="A79" s="26" t="s">
        <v>139</v>
      </c>
      <c r="B79" s="27" t="s">
        <v>37</v>
      </c>
      <c r="C79" s="48" t="s">
        <v>140</v>
      </c>
      <c r="D79" s="49"/>
      <c r="E79" s="28">
        <v>1524300</v>
      </c>
      <c r="F79" s="28">
        <v>1193485.21</v>
      </c>
      <c r="G79" s="28" t="s">
        <v>38</v>
      </c>
      <c r="H79" s="28" t="s">
        <v>38</v>
      </c>
      <c r="I79" s="28">
        <f>F79</f>
        <v>1193485.21</v>
      </c>
      <c r="J79" s="28">
        <f t="shared" si="6"/>
        <v>330814.79000000004</v>
      </c>
    </row>
    <row r="80" spans="1:10" ht="73.900000000000006" customHeight="1">
      <c r="A80" s="26" t="s">
        <v>272</v>
      </c>
      <c r="B80" s="27" t="s">
        <v>37</v>
      </c>
      <c r="C80" s="48" t="s">
        <v>273</v>
      </c>
      <c r="D80" s="49"/>
      <c r="E80" s="28">
        <v>1946300</v>
      </c>
      <c r="F80" s="28">
        <v>1946286.74</v>
      </c>
      <c r="G80" s="28" t="s">
        <v>38</v>
      </c>
      <c r="H80" s="28" t="s">
        <v>38</v>
      </c>
      <c r="I80" s="28">
        <v>1946286.74</v>
      </c>
      <c r="J80" s="28">
        <f t="shared" ref="J80" si="7">E80-F80</f>
        <v>13.260000000009313</v>
      </c>
    </row>
    <row r="81" spans="1:10" ht="73.900000000000006" customHeight="1">
      <c r="A81" s="26"/>
      <c r="B81" s="27" t="s">
        <v>37</v>
      </c>
      <c r="C81" s="48" t="s">
        <v>334</v>
      </c>
      <c r="D81" s="49"/>
      <c r="E81" s="28"/>
      <c r="F81" s="28"/>
      <c r="G81" s="28" t="s">
        <v>38</v>
      </c>
      <c r="H81" s="28">
        <v>9509.25</v>
      </c>
      <c r="I81" s="28"/>
      <c r="J81" s="28">
        <f t="shared" si="6"/>
        <v>0</v>
      </c>
    </row>
  </sheetData>
  <mergeCells count="82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8:D38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6:D36"/>
    <mergeCell ref="C37:D37"/>
    <mergeCell ref="C30:D30"/>
    <mergeCell ref="C52:D52"/>
    <mergeCell ref="C39:D39"/>
    <mergeCell ref="C40:D4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41:D41"/>
    <mergeCell ref="C51:D51"/>
    <mergeCell ref="C66:D66"/>
    <mergeCell ref="C53:D53"/>
    <mergeCell ref="C54:D54"/>
    <mergeCell ref="C55:D55"/>
    <mergeCell ref="C56:D56"/>
    <mergeCell ref="C57:D57"/>
    <mergeCell ref="C58:D58"/>
    <mergeCell ref="C59:D59"/>
    <mergeCell ref="C61:D61"/>
    <mergeCell ref="C62:D62"/>
    <mergeCell ref="C63:D63"/>
    <mergeCell ref="C65:D65"/>
    <mergeCell ref="C60:D60"/>
    <mergeCell ref="C64:D64"/>
    <mergeCell ref="C81:D81"/>
    <mergeCell ref="C67:D67"/>
    <mergeCell ref="C68:D68"/>
    <mergeCell ref="C69:D69"/>
    <mergeCell ref="C70:D70"/>
    <mergeCell ref="C72:D72"/>
    <mergeCell ref="C73:D73"/>
    <mergeCell ref="C74:D74"/>
    <mergeCell ref="C75:D75"/>
    <mergeCell ref="C76:D76"/>
    <mergeCell ref="C77:D77"/>
    <mergeCell ref="C78:D78"/>
    <mergeCell ref="C79:D79"/>
    <mergeCell ref="C71:D71"/>
    <mergeCell ref="C80:D8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showGridLines="0" topLeftCell="B16" workbookViewId="0">
      <selection activeCell="H18" sqref="H18"/>
    </sheetView>
  </sheetViews>
  <sheetFormatPr defaultRowHeight="12.75" customHeight="1"/>
  <cols>
    <col min="1" max="1" width="43.855468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92" t="s">
        <v>20</v>
      </c>
      <c r="B4" s="69" t="s">
        <v>21</v>
      </c>
      <c r="C4" s="79" t="s">
        <v>143</v>
      </c>
      <c r="D4" s="80"/>
      <c r="E4" s="78" t="s">
        <v>23</v>
      </c>
      <c r="F4" s="78" t="s">
        <v>144</v>
      </c>
      <c r="G4" s="88" t="s">
        <v>24</v>
      </c>
      <c r="H4" s="95"/>
      <c r="I4" s="95"/>
      <c r="J4" s="96"/>
      <c r="K4" s="88" t="s">
        <v>145</v>
      </c>
      <c r="L4" s="89"/>
    </row>
    <row r="5" spans="1:12" ht="12.75" customHeight="1">
      <c r="A5" s="93"/>
      <c r="B5" s="70"/>
      <c r="C5" s="81"/>
      <c r="D5" s="82"/>
      <c r="E5" s="76"/>
      <c r="F5" s="76"/>
      <c r="G5" s="90"/>
      <c r="H5" s="97"/>
      <c r="I5" s="97"/>
      <c r="J5" s="98"/>
      <c r="K5" s="90"/>
      <c r="L5" s="91"/>
    </row>
    <row r="6" spans="1:12" ht="12.75" customHeight="1">
      <c r="A6" s="93"/>
      <c r="B6" s="70"/>
      <c r="C6" s="81"/>
      <c r="D6" s="82"/>
      <c r="E6" s="76"/>
      <c r="F6" s="76"/>
      <c r="G6" s="58" t="s">
        <v>26</v>
      </c>
      <c r="H6" s="58" t="s">
        <v>27</v>
      </c>
      <c r="I6" s="58" t="s">
        <v>28</v>
      </c>
      <c r="J6" s="55" t="s">
        <v>29</v>
      </c>
      <c r="K6" s="58" t="s">
        <v>146</v>
      </c>
      <c r="L6" s="87" t="s">
        <v>147</v>
      </c>
    </row>
    <row r="7" spans="1:12" ht="12.75" customHeight="1">
      <c r="A7" s="93"/>
      <c r="B7" s="70"/>
      <c r="C7" s="81"/>
      <c r="D7" s="82"/>
      <c r="E7" s="76"/>
      <c r="F7" s="76"/>
      <c r="G7" s="76"/>
      <c r="H7" s="59"/>
      <c r="I7" s="59"/>
      <c r="J7" s="56"/>
      <c r="K7" s="76"/>
      <c r="L7" s="53"/>
    </row>
    <row r="8" spans="1:12" ht="12.75" customHeight="1">
      <c r="A8" s="93"/>
      <c r="B8" s="70"/>
      <c r="C8" s="81"/>
      <c r="D8" s="82"/>
      <c r="E8" s="76"/>
      <c r="F8" s="76"/>
      <c r="G8" s="76"/>
      <c r="H8" s="59"/>
      <c r="I8" s="59"/>
      <c r="J8" s="56"/>
      <c r="K8" s="76"/>
      <c r="L8" s="53"/>
    </row>
    <row r="9" spans="1:12" ht="12.75" customHeight="1">
      <c r="A9" s="93"/>
      <c r="B9" s="70"/>
      <c r="C9" s="81"/>
      <c r="D9" s="82"/>
      <c r="E9" s="76"/>
      <c r="F9" s="76"/>
      <c r="G9" s="76"/>
      <c r="H9" s="59"/>
      <c r="I9" s="59"/>
      <c r="J9" s="56"/>
      <c r="K9" s="76"/>
      <c r="L9" s="53"/>
    </row>
    <row r="10" spans="1:12" ht="12.75" customHeight="1">
      <c r="A10" s="93"/>
      <c r="B10" s="70"/>
      <c r="C10" s="81"/>
      <c r="D10" s="82"/>
      <c r="E10" s="76"/>
      <c r="F10" s="76"/>
      <c r="G10" s="76"/>
      <c r="H10" s="59"/>
      <c r="I10" s="59"/>
      <c r="J10" s="56"/>
      <c r="K10" s="76"/>
      <c r="L10" s="53"/>
    </row>
    <row r="11" spans="1:12" ht="12.75" customHeight="1">
      <c r="A11" s="94"/>
      <c r="B11" s="71"/>
      <c r="C11" s="83"/>
      <c r="D11" s="84"/>
      <c r="E11" s="77"/>
      <c r="F11" s="77"/>
      <c r="G11" s="77"/>
      <c r="H11" s="60"/>
      <c r="I11" s="60"/>
      <c r="J11" s="57"/>
      <c r="K11" s="77"/>
      <c r="L11" s="54"/>
    </row>
    <row r="12" spans="1:12" ht="13.5" customHeight="1">
      <c r="A12" s="17">
        <v>1</v>
      </c>
      <c r="B12" s="18">
        <v>2</v>
      </c>
      <c r="C12" s="64">
        <v>3</v>
      </c>
      <c r="D12" s="65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50" t="s">
        <v>39</v>
      </c>
      <c r="D13" s="51"/>
      <c r="E13" s="25">
        <f>E15+E39+E44+E48+E59+E69+E73+E84</f>
        <v>12693700</v>
      </c>
      <c r="F13" s="25">
        <f>E13</f>
        <v>12693700</v>
      </c>
      <c r="G13" s="25">
        <f>G15+G39+G44+G59+G69+G73+G84+G48</f>
        <v>10620065.91</v>
      </c>
      <c r="H13" s="25" t="s">
        <v>38</v>
      </c>
      <c r="I13" s="25">
        <v>9509.25</v>
      </c>
      <c r="J13" s="25">
        <f>IF(IF(G13="-",0,G13)+IF(H13="-",0,H13)+IF(I13="-",0,I13)=0,"-",IF(G13="-",0,G13)+IF(H13="-",0,H13)+IF(I13="-",0,I13))</f>
        <v>10629575.16</v>
      </c>
      <c r="K13" s="25">
        <f>E13-G13</f>
        <v>2073634.0899999999</v>
      </c>
      <c r="L13" s="25">
        <f>F13-G13</f>
        <v>2073634.0899999999</v>
      </c>
    </row>
    <row r="14" spans="1:12">
      <c r="A14" s="26" t="s">
        <v>40</v>
      </c>
      <c r="B14" s="27"/>
      <c r="C14" s="48"/>
      <c r="D14" s="49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50" t="s">
        <v>153</v>
      </c>
      <c r="D15" s="51"/>
      <c r="E15" s="25">
        <f>E16+E30+E33</f>
        <v>4439800</v>
      </c>
      <c r="F15" s="25">
        <f>F16+F30+F33</f>
        <v>4439800</v>
      </c>
      <c r="G15" s="25">
        <f>G16+G33</f>
        <v>3747711.38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3747711.38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50" t="s">
        <v>155</v>
      </c>
      <c r="D16" s="51"/>
      <c r="E16" s="25">
        <f>E17+E19+E23+E26+E28</f>
        <v>4314800</v>
      </c>
      <c r="F16" s="25">
        <f>F17+F19+F23+F26+F28</f>
        <v>4314800</v>
      </c>
      <c r="G16" s="25">
        <f>G17+G19+G23+G26+G28</f>
        <v>3665851.38</v>
      </c>
      <c r="H16" s="25" t="s">
        <v>38</v>
      </c>
      <c r="I16" s="25" t="s">
        <v>38</v>
      </c>
      <c r="J16" s="25">
        <f t="shared" si="0"/>
        <v>3665851.38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50" t="s">
        <v>287</v>
      </c>
      <c r="D17" s="51"/>
      <c r="E17" s="28">
        <v>108000</v>
      </c>
      <c r="F17" s="28">
        <v>108000</v>
      </c>
      <c r="G17" s="28">
        <v>103377.32</v>
      </c>
      <c r="H17" s="25" t="s">
        <v>38</v>
      </c>
      <c r="I17" s="25" t="s">
        <v>38</v>
      </c>
      <c r="J17" s="25">
        <f t="shared" si="0"/>
        <v>103377.32</v>
      </c>
      <c r="K17" s="25">
        <f>E17-G17</f>
        <v>4622.679999999993</v>
      </c>
      <c r="L17" s="25">
        <f>F17-G17</f>
        <v>4622.679999999993</v>
      </c>
    </row>
    <row r="18" spans="1:12" ht="36.950000000000003" customHeight="1">
      <c r="A18" s="26" t="s">
        <v>156</v>
      </c>
      <c r="B18" s="27" t="s">
        <v>151</v>
      </c>
      <c r="C18" s="48" t="s">
        <v>288</v>
      </c>
      <c r="D18" s="49"/>
      <c r="E18" s="28">
        <v>108000</v>
      </c>
      <c r="F18" s="28">
        <v>108000</v>
      </c>
      <c r="G18" s="28">
        <v>103377.32</v>
      </c>
      <c r="H18" s="28" t="s">
        <v>38</v>
      </c>
      <c r="I18" s="28" t="s">
        <v>38</v>
      </c>
      <c r="J18" s="28">
        <f t="shared" si="0"/>
        <v>103377.32</v>
      </c>
      <c r="K18" s="28">
        <f>E18-G18</f>
        <v>4622.679999999993</v>
      </c>
      <c r="L18" s="28">
        <f>F18-G18</f>
        <v>4622.679999999993</v>
      </c>
    </row>
    <row r="19" spans="1:12" ht="61.5" customHeight="1">
      <c r="A19" s="23" t="s">
        <v>154</v>
      </c>
      <c r="B19" s="24" t="s">
        <v>151</v>
      </c>
      <c r="C19" s="50" t="s">
        <v>285</v>
      </c>
      <c r="D19" s="51"/>
      <c r="E19" s="25">
        <f>E20+FIO+E22</f>
        <v>3015500</v>
      </c>
      <c r="F19" s="25">
        <f>F20+F21+F22</f>
        <v>3015500</v>
      </c>
      <c r="G19" s="25">
        <f>G20+G21+G22</f>
        <v>2437697.52</v>
      </c>
      <c r="H19" s="25" t="s">
        <v>38</v>
      </c>
      <c r="I19" s="25" t="s">
        <v>38</v>
      </c>
      <c r="J19" s="25">
        <f t="shared" si="0"/>
        <v>2437697.52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48" t="s">
        <v>279</v>
      </c>
      <c r="D20" s="49"/>
      <c r="E20" s="28">
        <v>2150000</v>
      </c>
      <c r="F20" s="28">
        <v>2150000</v>
      </c>
      <c r="G20" s="28">
        <v>1777926.89</v>
      </c>
      <c r="H20" s="28" t="s">
        <v>38</v>
      </c>
      <c r="I20" s="28" t="s">
        <v>38</v>
      </c>
      <c r="J20" s="28">
        <f t="shared" si="0"/>
        <v>1777926.89</v>
      </c>
      <c r="K20" s="28">
        <f>E20-G20</f>
        <v>372073.1100000001</v>
      </c>
      <c r="L20" s="28">
        <f t="shared" ref="L20:L25" si="1">F20-G20</f>
        <v>372073.1100000001</v>
      </c>
    </row>
    <row r="21" spans="1:12" ht="36.950000000000003" customHeight="1">
      <c r="A21" s="26" t="s">
        <v>158</v>
      </c>
      <c r="B21" s="27" t="s">
        <v>151</v>
      </c>
      <c r="C21" s="48" t="s">
        <v>280</v>
      </c>
      <c r="D21" s="49"/>
      <c r="E21" s="28">
        <v>202000</v>
      </c>
      <c r="F21" s="28">
        <v>202000</v>
      </c>
      <c r="G21" s="28">
        <v>139665.60000000001</v>
      </c>
      <c r="H21" s="28" t="s">
        <v>38</v>
      </c>
      <c r="I21" s="28" t="s">
        <v>38</v>
      </c>
      <c r="J21" s="28">
        <f t="shared" si="0"/>
        <v>139665.60000000001</v>
      </c>
      <c r="K21" s="28">
        <f>FIO-G21</f>
        <v>62334.399999999994</v>
      </c>
      <c r="L21" s="28">
        <f t="shared" si="1"/>
        <v>62334.399999999994</v>
      </c>
    </row>
    <row r="22" spans="1:12" ht="49.15" customHeight="1">
      <c r="A22" s="26" t="s">
        <v>159</v>
      </c>
      <c r="B22" s="27" t="s">
        <v>151</v>
      </c>
      <c r="C22" s="48" t="s">
        <v>281</v>
      </c>
      <c r="D22" s="49"/>
      <c r="E22" s="28">
        <v>663500</v>
      </c>
      <c r="F22" s="28">
        <v>663500</v>
      </c>
      <c r="G22" s="28">
        <v>520105.03</v>
      </c>
      <c r="H22" s="28" t="s">
        <v>38</v>
      </c>
      <c r="I22" s="28" t="s">
        <v>38</v>
      </c>
      <c r="J22" s="28">
        <f t="shared" si="0"/>
        <v>520105.03</v>
      </c>
      <c r="K22" s="28">
        <f>E22-G22</f>
        <v>143394.96999999997</v>
      </c>
      <c r="L22" s="28">
        <f t="shared" si="1"/>
        <v>143394.96999999997</v>
      </c>
    </row>
    <row r="23" spans="1:12" ht="61.5" customHeight="1">
      <c r="A23" s="23" t="s">
        <v>154</v>
      </c>
      <c r="B23" s="24" t="s">
        <v>151</v>
      </c>
      <c r="C23" s="50" t="s">
        <v>282</v>
      </c>
      <c r="D23" s="51"/>
      <c r="E23" s="25">
        <f>E24+E25</f>
        <v>1158400</v>
      </c>
      <c r="F23" s="25">
        <f>F24+F25</f>
        <v>1158400</v>
      </c>
      <c r="G23" s="25">
        <f>G24+G25</f>
        <v>1091876.54</v>
      </c>
      <c r="H23" s="25" t="s">
        <v>38</v>
      </c>
      <c r="I23" s="25" t="s">
        <v>38</v>
      </c>
      <c r="J23" s="25">
        <f t="shared" si="0"/>
        <v>1091876.54</v>
      </c>
      <c r="K23" s="25">
        <f>E23-G23</f>
        <v>66523.459999999963</v>
      </c>
      <c r="L23" s="25">
        <f t="shared" si="1"/>
        <v>66523.459999999963</v>
      </c>
    </row>
    <row r="24" spans="1:12" ht="36.950000000000003" customHeight="1">
      <c r="A24" s="26" t="s">
        <v>158</v>
      </c>
      <c r="B24" s="27" t="s">
        <v>151</v>
      </c>
      <c r="C24" s="48" t="s">
        <v>283</v>
      </c>
      <c r="D24" s="49"/>
      <c r="E24" s="28">
        <v>4000</v>
      </c>
      <c r="F24" s="28">
        <v>4000</v>
      </c>
      <c r="G24" s="28">
        <v>3600</v>
      </c>
      <c r="H24" s="28" t="s">
        <v>38</v>
      </c>
      <c r="I24" s="28" t="s">
        <v>38</v>
      </c>
      <c r="J24" s="28">
        <f t="shared" si="0"/>
        <v>3600</v>
      </c>
      <c r="K24" s="28">
        <f>E24-G24</f>
        <v>400</v>
      </c>
      <c r="L24" s="28">
        <f t="shared" si="1"/>
        <v>400</v>
      </c>
    </row>
    <row r="25" spans="1:12" ht="36.950000000000003" customHeight="1">
      <c r="A25" s="26" t="s">
        <v>156</v>
      </c>
      <c r="B25" s="27" t="s">
        <v>151</v>
      </c>
      <c r="C25" s="48" t="s">
        <v>284</v>
      </c>
      <c r="D25" s="49"/>
      <c r="E25" s="28">
        <v>1154400</v>
      </c>
      <c r="F25" s="28">
        <v>1154400</v>
      </c>
      <c r="G25" s="28">
        <v>1088276.54</v>
      </c>
      <c r="H25" s="28" t="s">
        <v>38</v>
      </c>
      <c r="I25" s="28" t="s">
        <v>38</v>
      </c>
      <c r="J25" s="28">
        <f t="shared" si="0"/>
        <v>1088276.54</v>
      </c>
      <c r="K25" s="28">
        <f>E25-G25</f>
        <v>66123.459999999963</v>
      </c>
      <c r="L25" s="28">
        <f t="shared" si="1"/>
        <v>66123.459999999963</v>
      </c>
    </row>
    <row r="26" spans="1:12" ht="61.5" customHeight="1">
      <c r="A26" s="23" t="s">
        <v>154</v>
      </c>
      <c r="B26" s="24" t="s">
        <v>151</v>
      </c>
      <c r="C26" s="50" t="s">
        <v>286</v>
      </c>
      <c r="D26" s="51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48" t="s">
        <v>290</v>
      </c>
      <c r="D27" s="49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50" t="s">
        <v>289</v>
      </c>
      <c r="D28" s="51"/>
      <c r="E28" s="25">
        <v>32700</v>
      </c>
      <c r="F28" s="25">
        <v>32700</v>
      </c>
      <c r="G28" s="25">
        <v>32700</v>
      </c>
      <c r="H28" s="25" t="s">
        <v>38</v>
      </c>
      <c r="I28" s="25" t="s">
        <v>38</v>
      </c>
      <c r="J28" s="25">
        <f t="shared" si="0"/>
        <v>32700</v>
      </c>
      <c r="K28" s="25">
        <f>E28-G28</f>
        <v>0</v>
      </c>
      <c r="L28" s="25">
        <v>0</v>
      </c>
    </row>
    <row r="29" spans="1:12">
      <c r="A29" s="26" t="s">
        <v>135</v>
      </c>
      <c r="B29" s="27" t="s">
        <v>151</v>
      </c>
      <c r="C29" s="48" t="s">
        <v>160</v>
      </c>
      <c r="D29" s="49"/>
      <c r="E29" s="28">
        <v>32700</v>
      </c>
      <c r="F29" s="28">
        <v>32700</v>
      </c>
      <c r="G29" s="28">
        <v>32700</v>
      </c>
      <c r="H29" s="28" t="s">
        <v>38</v>
      </c>
      <c r="I29" s="28" t="s">
        <v>38</v>
      </c>
      <c r="J29" s="28">
        <f t="shared" si="0"/>
        <v>32700</v>
      </c>
      <c r="K29" s="28">
        <f>E29-G29</f>
        <v>0</v>
      </c>
      <c r="L29" s="28">
        <v>0</v>
      </c>
    </row>
    <row r="30" spans="1:12" ht="21.4" customHeight="1">
      <c r="A30" s="23" t="s">
        <v>161</v>
      </c>
      <c r="B30" s="24" t="s">
        <v>151</v>
      </c>
      <c r="C30" s="50" t="s">
        <v>162</v>
      </c>
      <c r="D30" s="51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50" t="s">
        <v>163</v>
      </c>
      <c r="D31" s="51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48" t="s">
        <v>165</v>
      </c>
      <c r="D32" s="49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50" t="s">
        <v>167</v>
      </c>
      <c r="D33" s="51"/>
      <c r="E33" s="25">
        <f>E34+E36+E37+E38</f>
        <v>115000</v>
      </c>
      <c r="F33" s="25">
        <f>F34+F36+F37+F38</f>
        <v>115000</v>
      </c>
      <c r="G33" s="25">
        <f>G34+G36+G37+G38</f>
        <v>81860</v>
      </c>
      <c r="H33" s="25" t="s">
        <v>38</v>
      </c>
      <c r="I33" s="25" t="s">
        <v>38</v>
      </c>
      <c r="J33" s="25">
        <f t="shared" si="0"/>
        <v>81860</v>
      </c>
      <c r="K33" s="25">
        <f>E33-G33</f>
        <v>33140</v>
      </c>
      <c r="L33" s="25">
        <f>F33-G33</f>
        <v>33140</v>
      </c>
    </row>
    <row r="34" spans="1:12" ht="21.4" customHeight="1">
      <c r="A34" s="23" t="s">
        <v>166</v>
      </c>
      <c r="B34" s="24" t="s">
        <v>151</v>
      </c>
      <c r="C34" s="50" t="s">
        <v>295</v>
      </c>
      <c r="D34" s="51"/>
      <c r="E34" s="25">
        <v>19900</v>
      </c>
      <c r="F34" s="25">
        <v>19900</v>
      </c>
      <c r="G34" s="25">
        <v>17575</v>
      </c>
      <c r="H34" s="25" t="s">
        <v>38</v>
      </c>
      <c r="I34" s="25" t="s">
        <v>38</v>
      </c>
      <c r="J34" s="25">
        <f t="shared" si="0"/>
        <v>17575</v>
      </c>
      <c r="K34" s="25">
        <f>E34-G34</f>
        <v>2325</v>
      </c>
      <c r="L34" s="25">
        <f>F34-G34</f>
        <v>2325</v>
      </c>
    </row>
    <row r="35" spans="1:12" ht="36.950000000000003" customHeight="1">
      <c r="A35" s="26" t="s">
        <v>156</v>
      </c>
      <c r="B35" s="27" t="s">
        <v>151</v>
      </c>
      <c r="C35" s="48" t="s">
        <v>294</v>
      </c>
      <c r="D35" s="49"/>
      <c r="E35" s="28">
        <v>19900</v>
      </c>
      <c r="F35" s="28">
        <v>19900</v>
      </c>
      <c r="G35" s="28">
        <v>17575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17575</v>
      </c>
      <c r="K35" s="28">
        <f>K34</f>
        <v>2325</v>
      </c>
      <c r="L35" s="28">
        <f>L34</f>
        <v>2325</v>
      </c>
    </row>
    <row r="36" spans="1:12" ht="24.6" customHeight="1">
      <c r="A36" s="26" t="s">
        <v>168</v>
      </c>
      <c r="B36" s="27" t="s">
        <v>151</v>
      </c>
      <c r="C36" s="48" t="s">
        <v>296</v>
      </c>
      <c r="D36" s="49"/>
      <c r="E36" s="28">
        <v>50100</v>
      </c>
      <c r="F36" s="28">
        <v>50100</v>
      </c>
      <c r="G36" s="28">
        <v>40056</v>
      </c>
      <c r="H36" s="28" t="s">
        <v>38</v>
      </c>
      <c r="I36" s="28" t="s">
        <v>38</v>
      </c>
      <c r="J36" s="28">
        <f t="shared" si="0"/>
        <v>40056</v>
      </c>
      <c r="K36" s="28">
        <f>E36-G36</f>
        <v>10044</v>
      </c>
      <c r="L36" s="28">
        <f>F36-G36</f>
        <v>10044</v>
      </c>
    </row>
    <row r="37" spans="1:12">
      <c r="A37" s="26" t="s">
        <v>169</v>
      </c>
      <c r="B37" s="27" t="s">
        <v>151</v>
      </c>
      <c r="C37" s="48" t="s">
        <v>297</v>
      </c>
      <c r="D37" s="49"/>
      <c r="E37" s="28">
        <v>10000</v>
      </c>
      <c r="F37" s="28">
        <v>10000</v>
      </c>
      <c r="G37" s="28">
        <v>2929</v>
      </c>
      <c r="H37" s="28" t="s">
        <v>38</v>
      </c>
      <c r="I37" s="28" t="s">
        <v>38</v>
      </c>
      <c r="J37" s="28">
        <f t="shared" si="0"/>
        <v>2929</v>
      </c>
      <c r="K37" s="28">
        <f>E37-G37</f>
        <v>7071</v>
      </c>
      <c r="L37" s="28">
        <f>F37-G37</f>
        <v>7071</v>
      </c>
    </row>
    <row r="38" spans="1:12">
      <c r="A38" s="26" t="s">
        <v>170</v>
      </c>
      <c r="B38" s="27" t="s">
        <v>151</v>
      </c>
      <c r="C38" s="48" t="s">
        <v>298</v>
      </c>
      <c r="D38" s="49"/>
      <c r="E38" s="28">
        <v>35000</v>
      </c>
      <c r="F38" s="28">
        <v>35000</v>
      </c>
      <c r="G38" s="28">
        <v>21300</v>
      </c>
      <c r="H38" s="28" t="s">
        <v>38</v>
      </c>
      <c r="I38" s="28" t="s">
        <v>38</v>
      </c>
      <c r="J38" s="28">
        <f t="shared" si="0"/>
        <v>21300</v>
      </c>
      <c r="K38" s="28">
        <f>E38-G38</f>
        <v>13700</v>
      </c>
      <c r="L38" s="28">
        <f>F38-G38</f>
        <v>13700</v>
      </c>
    </row>
    <row r="39" spans="1:12" ht="21.4" customHeight="1">
      <c r="A39" s="23" t="s">
        <v>171</v>
      </c>
      <c r="B39" s="24" t="s">
        <v>151</v>
      </c>
      <c r="C39" s="50" t="s">
        <v>172</v>
      </c>
      <c r="D39" s="51"/>
      <c r="E39" s="25">
        <f t="shared" ref="E39:G40" si="2">E40</f>
        <v>208200</v>
      </c>
      <c r="F39" s="25">
        <f t="shared" si="2"/>
        <v>208200</v>
      </c>
      <c r="G39" s="25">
        <f t="shared" si="2"/>
        <v>147633.71</v>
      </c>
      <c r="H39" s="25" t="s">
        <v>38</v>
      </c>
      <c r="I39" s="25" t="s">
        <v>38</v>
      </c>
      <c r="J39" s="25">
        <f t="shared" si="0"/>
        <v>147633.71</v>
      </c>
      <c r="K39" s="25">
        <f>K40</f>
        <v>60566.29</v>
      </c>
      <c r="L39" s="25">
        <f>L40</f>
        <v>60566.29</v>
      </c>
    </row>
    <row r="40" spans="1:12" ht="24.6" customHeight="1">
      <c r="A40" s="23" t="s">
        <v>173</v>
      </c>
      <c r="B40" s="24" t="s">
        <v>151</v>
      </c>
      <c r="C40" s="50" t="s">
        <v>174</v>
      </c>
      <c r="D40" s="51"/>
      <c r="E40" s="25">
        <f t="shared" si="2"/>
        <v>208200</v>
      </c>
      <c r="F40" s="25">
        <f t="shared" si="2"/>
        <v>208200</v>
      </c>
      <c r="G40" s="25">
        <f t="shared" si="2"/>
        <v>147633.71</v>
      </c>
      <c r="H40" s="25" t="s">
        <v>38</v>
      </c>
      <c r="I40" s="25" t="s">
        <v>38</v>
      </c>
      <c r="J40" s="25">
        <f t="shared" si="0"/>
        <v>147633.71</v>
      </c>
      <c r="K40" s="25">
        <f>K41</f>
        <v>60566.29</v>
      </c>
      <c r="L40" s="25">
        <f>L41</f>
        <v>60566.29</v>
      </c>
    </row>
    <row r="41" spans="1:12" ht="24.6" customHeight="1">
      <c r="A41" s="23" t="s">
        <v>173</v>
      </c>
      <c r="B41" s="24" t="s">
        <v>151</v>
      </c>
      <c r="C41" s="50" t="s">
        <v>291</v>
      </c>
      <c r="D41" s="51"/>
      <c r="E41" s="25">
        <f>E42+E43</f>
        <v>208200</v>
      </c>
      <c r="F41" s="25">
        <f>F42+F43</f>
        <v>208200</v>
      </c>
      <c r="G41" s="25">
        <f>G42+G43</f>
        <v>147633.71</v>
      </c>
      <c r="H41" s="25" t="s">
        <v>38</v>
      </c>
      <c r="I41" s="25" t="s">
        <v>38</v>
      </c>
      <c r="J41" s="25">
        <f t="shared" si="0"/>
        <v>147633.71</v>
      </c>
      <c r="K41" s="25">
        <f>K42+K43</f>
        <v>60566.29</v>
      </c>
      <c r="L41" s="25">
        <f>L42+L43</f>
        <v>60566.29</v>
      </c>
    </row>
    <row r="42" spans="1:12" ht="24.6" customHeight="1">
      <c r="A42" s="26" t="s">
        <v>157</v>
      </c>
      <c r="B42" s="27" t="s">
        <v>151</v>
      </c>
      <c r="C42" s="48" t="s">
        <v>292</v>
      </c>
      <c r="D42" s="49"/>
      <c r="E42" s="28">
        <v>158700</v>
      </c>
      <c r="F42" s="28">
        <v>158700</v>
      </c>
      <c r="G42" s="28">
        <v>114472.64</v>
      </c>
      <c r="H42" s="28" t="s">
        <v>38</v>
      </c>
      <c r="I42" s="28" t="s">
        <v>38</v>
      </c>
      <c r="J42" s="28">
        <f t="shared" si="0"/>
        <v>114472.64</v>
      </c>
      <c r="K42" s="28">
        <f>E42-G42</f>
        <v>44227.360000000001</v>
      </c>
      <c r="L42" s="28">
        <f>F42-G42</f>
        <v>44227.360000000001</v>
      </c>
    </row>
    <row r="43" spans="1:12" ht="49.15" customHeight="1">
      <c r="A43" s="26" t="s">
        <v>159</v>
      </c>
      <c r="B43" s="27" t="s">
        <v>151</v>
      </c>
      <c r="C43" s="48" t="s">
        <v>293</v>
      </c>
      <c r="D43" s="49"/>
      <c r="E43" s="28">
        <v>49500</v>
      </c>
      <c r="F43" s="28">
        <v>49500</v>
      </c>
      <c r="G43" s="28">
        <v>33161.07</v>
      </c>
      <c r="H43" s="28" t="s">
        <v>38</v>
      </c>
      <c r="I43" s="28" t="s">
        <v>38</v>
      </c>
      <c r="J43" s="28">
        <f t="shared" ref="J43:J72" si="3">IF(IF(G43="-",0,G43)+IF(H43="-",0,H43)+IF(I43="-",0,I43)=0,"-",IF(G43="-",0,G43)+IF(H43="-",0,H43)+IF(I43="-",0,I43))</f>
        <v>33161.07</v>
      </c>
      <c r="K43" s="28">
        <f>E43-G43</f>
        <v>16338.93</v>
      </c>
      <c r="L43" s="28">
        <f>F43-G43</f>
        <v>16338.93</v>
      </c>
    </row>
    <row r="44" spans="1:12" ht="24.6" customHeight="1">
      <c r="A44" s="23" t="s">
        <v>175</v>
      </c>
      <c r="B44" s="24" t="s">
        <v>151</v>
      </c>
      <c r="C44" s="50" t="s">
        <v>176</v>
      </c>
      <c r="D44" s="51"/>
      <c r="E44" s="25">
        <f t="shared" ref="E44:G45" si="4">E45</f>
        <v>47500</v>
      </c>
      <c r="F44" s="25">
        <f t="shared" si="4"/>
        <v>47500</v>
      </c>
      <c r="G44" s="25">
        <f t="shared" si="4"/>
        <v>32414</v>
      </c>
      <c r="H44" s="25" t="s">
        <v>38</v>
      </c>
      <c r="I44" s="25" t="s">
        <v>38</v>
      </c>
      <c r="J44" s="25">
        <f t="shared" si="3"/>
        <v>32414</v>
      </c>
      <c r="K44" s="25">
        <f t="shared" ref="K44:L46" si="5">K45</f>
        <v>15086</v>
      </c>
      <c r="L44" s="25">
        <f t="shared" si="5"/>
        <v>15086</v>
      </c>
    </row>
    <row r="45" spans="1:12" ht="43.5" customHeight="1">
      <c r="A45" s="23" t="s">
        <v>177</v>
      </c>
      <c r="B45" s="24" t="s">
        <v>151</v>
      </c>
      <c r="C45" s="50" t="s">
        <v>178</v>
      </c>
      <c r="D45" s="51"/>
      <c r="E45" s="25">
        <f t="shared" si="4"/>
        <v>47500</v>
      </c>
      <c r="F45" s="25">
        <f t="shared" si="4"/>
        <v>47500</v>
      </c>
      <c r="G45" s="25">
        <f t="shared" si="4"/>
        <v>32414</v>
      </c>
      <c r="H45" s="25" t="s">
        <v>38</v>
      </c>
      <c r="I45" s="25" t="s">
        <v>38</v>
      </c>
      <c r="J45" s="25">
        <f t="shared" si="3"/>
        <v>32414</v>
      </c>
      <c r="K45" s="25">
        <f t="shared" si="5"/>
        <v>15086</v>
      </c>
      <c r="L45" s="25">
        <f t="shared" si="5"/>
        <v>15086</v>
      </c>
    </row>
    <row r="46" spans="1:12" ht="46.5" customHeight="1">
      <c r="A46" s="23" t="s">
        <v>177</v>
      </c>
      <c r="B46" s="24" t="s">
        <v>151</v>
      </c>
      <c r="C46" s="50" t="s">
        <v>300</v>
      </c>
      <c r="D46" s="51"/>
      <c r="E46" s="25">
        <v>47500</v>
      </c>
      <c r="F46" s="25">
        <v>47500</v>
      </c>
      <c r="G46" s="25">
        <v>32414</v>
      </c>
      <c r="H46" s="25" t="s">
        <v>38</v>
      </c>
      <c r="I46" s="25" t="s">
        <v>38</v>
      </c>
      <c r="J46" s="25">
        <f t="shared" si="3"/>
        <v>32414</v>
      </c>
      <c r="K46" s="25">
        <f t="shared" si="5"/>
        <v>15086</v>
      </c>
      <c r="L46" s="25">
        <f t="shared" si="5"/>
        <v>15086</v>
      </c>
    </row>
    <row r="47" spans="1:12" ht="36.950000000000003" customHeight="1">
      <c r="A47" s="26" t="s">
        <v>156</v>
      </c>
      <c r="B47" s="27" t="s">
        <v>151</v>
      </c>
      <c r="C47" s="48" t="s">
        <v>299</v>
      </c>
      <c r="D47" s="49"/>
      <c r="E47" s="28">
        <v>47500</v>
      </c>
      <c r="F47" s="28">
        <v>47500</v>
      </c>
      <c r="G47" s="28">
        <v>32414</v>
      </c>
      <c r="H47" s="28" t="s">
        <v>38</v>
      </c>
      <c r="I47" s="28" t="s">
        <v>38</v>
      </c>
      <c r="J47" s="28">
        <f t="shared" si="3"/>
        <v>32414</v>
      </c>
      <c r="K47" s="28">
        <f>E47-G47</f>
        <v>15086</v>
      </c>
      <c r="L47" s="28">
        <f>F47-G47</f>
        <v>15086</v>
      </c>
    </row>
    <row r="48" spans="1:12" ht="21.4" customHeight="1">
      <c r="A48" s="23" t="s">
        <v>179</v>
      </c>
      <c r="B48" s="24" t="s">
        <v>151</v>
      </c>
      <c r="C48" s="50" t="s">
        <v>180</v>
      </c>
      <c r="D48" s="51"/>
      <c r="E48" s="25">
        <f>E49+E50+E51+E56</f>
        <v>1776300</v>
      </c>
      <c r="F48" s="25">
        <f>F49+F50+F51+F56</f>
        <v>1776300</v>
      </c>
      <c r="G48" s="25">
        <f>G49+G50+G51+G56</f>
        <v>1244274.31</v>
      </c>
      <c r="H48" s="25" t="s">
        <v>38</v>
      </c>
      <c r="I48" s="25" t="s">
        <v>38</v>
      </c>
      <c r="J48" s="25">
        <f>J49+J50+J51+J56</f>
        <v>1244274.31</v>
      </c>
      <c r="K48" s="25">
        <f>K49+K50+K51+K56</f>
        <v>532025.69000000006</v>
      </c>
      <c r="L48" s="25">
        <v>1336969.79</v>
      </c>
    </row>
    <row r="49" spans="1:12" ht="68.25" customHeight="1">
      <c r="A49" s="23" t="s">
        <v>324</v>
      </c>
      <c r="B49" s="42" t="s">
        <v>301</v>
      </c>
      <c r="C49" s="50" t="s">
        <v>333</v>
      </c>
      <c r="D49" s="51"/>
      <c r="E49" s="28">
        <v>208800</v>
      </c>
      <c r="F49" s="28">
        <v>208800</v>
      </c>
      <c r="G49" s="28">
        <v>11595.1</v>
      </c>
      <c r="H49" s="43" t="s">
        <v>38</v>
      </c>
      <c r="I49" s="44"/>
      <c r="J49" s="28">
        <v>11595.1</v>
      </c>
      <c r="K49" s="28">
        <f>E49-G49</f>
        <v>197204.9</v>
      </c>
      <c r="L49" s="28">
        <f>F49-J49</f>
        <v>197204.9</v>
      </c>
    </row>
    <row r="50" spans="1:12" ht="68.25" customHeight="1">
      <c r="A50" s="23" t="s">
        <v>323</v>
      </c>
      <c r="B50" s="42" t="s">
        <v>301</v>
      </c>
      <c r="C50" s="50" t="s">
        <v>302</v>
      </c>
      <c r="D50" s="51"/>
      <c r="E50" s="28">
        <v>23200</v>
      </c>
      <c r="F50" s="28">
        <v>23200</v>
      </c>
      <c r="G50" s="28">
        <v>23200</v>
      </c>
      <c r="H50" s="43" t="s">
        <v>38</v>
      </c>
      <c r="I50" s="44"/>
      <c r="J50" s="28">
        <v>23200</v>
      </c>
      <c r="K50" s="28">
        <v>0</v>
      </c>
      <c r="L50" s="28">
        <v>0</v>
      </c>
    </row>
    <row r="51" spans="1:12" ht="37.5" customHeight="1">
      <c r="A51" s="23" t="s">
        <v>181</v>
      </c>
      <c r="B51" s="24" t="s">
        <v>151</v>
      </c>
      <c r="C51" s="50" t="s">
        <v>182</v>
      </c>
      <c r="D51" s="51"/>
      <c r="E51" s="25">
        <f>E52+E54</f>
        <v>1524300</v>
      </c>
      <c r="F51" s="25">
        <f>F52+F54</f>
        <v>1524300</v>
      </c>
      <c r="G51" s="25">
        <f>G52+G54</f>
        <v>1193485.21</v>
      </c>
      <c r="H51" s="25" t="s">
        <v>38</v>
      </c>
      <c r="I51" s="25" t="s">
        <v>38</v>
      </c>
      <c r="J51" s="25">
        <f t="shared" si="3"/>
        <v>1193485.21</v>
      </c>
      <c r="K51" s="25">
        <f>K52+K54</f>
        <v>330814.79000000004</v>
      </c>
      <c r="L51" s="25">
        <f>L52+L54</f>
        <v>330814.79000000004</v>
      </c>
    </row>
    <row r="52" spans="1:12" ht="21.4" customHeight="1">
      <c r="A52" s="23" t="s">
        <v>181</v>
      </c>
      <c r="B52" s="24" t="s">
        <v>151</v>
      </c>
      <c r="C52" s="50" t="s">
        <v>304</v>
      </c>
      <c r="D52" s="51"/>
      <c r="E52" s="25">
        <f>E53</f>
        <v>1117800</v>
      </c>
      <c r="F52" s="25">
        <f>F53</f>
        <v>1117800</v>
      </c>
      <c r="G52" s="25">
        <f>G53</f>
        <v>846073.21</v>
      </c>
      <c r="H52" s="25" t="s">
        <v>38</v>
      </c>
      <c r="I52" s="25" t="s">
        <v>38</v>
      </c>
      <c r="J52" s="25">
        <f t="shared" si="3"/>
        <v>846073.21</v>
      </c>
      <c r="K52" s="25">
        <f>K53</f>
        <v>271726.79000000004</v>
      </c>
      <c r="L52" s="25">
        <f>L53</f>
        <v>271726.79000000004</v>
      </c>
    </row>
    <row r="53" spans="1:12" ht="36.950000000000003" customHeight="1">
      <c r="A53" s="26" t="s">
        <v>156</v>
      </c>
      <c r="B53" s="27" t="s">
        <v>151</v>
      </c>
      <c r="C53" s="48" t="s">
        <v>303</v>
      </c>
      <c r="D53" s="49"/>
      <c r="E53" s="28">
        <v>1117800</v>
      </c>
      <c r="F53" s="28">
        <v>1117800</v>
      </c>
      <c r="G53" s="28">
        <v>846073.21</v>
      </c>
      <c r="H53" s="28" t="s">
        <v>38</v>
      </c>
      <c r="I53" s="28" t="s">
        <v>38</v>
      </c>
      <c r="J53" s="28">
        <f t="shared" si="3"/>
        <v>846073.21</v>
      </c>
      <c r="K53" s="28">
        <f>E53-G53</f>
        <v>271726.79000000004</v>
      </c>
      <c r="L53" s="28">
        <f>F53-G53</f>
        <v>271726.79000000004</v>
      </c>
    </row>
    <row r="54" spans="1:12" ht="21.4" customHeight="1">
      <c r="A54" s="23" t="s">
        <v>181</v>
      </c>
      <c r="B54" s="24" t="s">
        <v>151</v>
      </c>
      <c r="C54" s="50" t="s">
        <v>183</v>
      </c>
      <c r="D54" s="51"/>
      <c r="E54" s="25">
        <f>E55</f>
        <v>406500</v>
      </c>
      <c r="F54" s="25">
        <f>F55</f>
        <v>406500</v>
      </c>
      <c r="G54" s="25">
        <f>G55</f>
        <v>347412</v>
      </c>
      <c r="H54" s="25" t="s">
        <v>38</v>
      </c>
      <c r="I54" s="25" t="s">
        <v>38</v>
      </c>
      <c r="J54" s="25">
        <f t="shared" si="3"/>
        <v>347412</v>
      </c>
      <c r="K54" s="25">
        <f>E54-G54</f>
        <v>59088</v>
      </c>
      <c r="L54" s="25">
        <f>K54</f>
        <v>59088</v>
      </c>
    </row>
    <row r="55" spans="1:12" ht="36.950000000000003" customHeight="1">
      <c r="A55" s="26" t="s">
        <v>156</v>
      </c>
      <c r="B55" s="27" t="s">
        <v>151</v>
      </c>
      <c r="C55" s="48" t="s">
        <v>184</v>
      </c>
      <c r="D55" s="49"/>
      <c r="E55" s="28">
        <v>406500</v>
      </c>
      <c r="F55" s="28">
        <v>406500</v>
      </c>
      <c r="G55" s="28">
        <v>347412</v>
      </c>
      <c r="H55" s="28" t="s">
        <v>38</v>
      </c>
      <c r="I55" s="28" t="s">
        <v>38</v>
      </c>
      <c r="J55" s="28">
        <f t="shared" si="3"/>
        <v>347412</v>
      </c>
      <c r="K55" s="28">
        <f>E55-G55</f>
        <v>59088</v>
      </c>
      <c r="L55" s="28">
        <f>K55</f>
        <v>59088</v>
      </c>
    </row>
    <row r="56" spans="1:12" ht="24.6" customHeight="1">
      <c r="A56" s="23" t="s">
        <v>185</v>
      </c>
      <c r="B56" s="24" t="s">
        <v>151</v>
      </c>
      <c r="C56" s="50" t="s">
        <v>186</v>
      </c>
      <c r="D56" s="51"/>
      <c r="E56" s="40">
        <v>20000</v>
      </c>
      <c r="F56" s="40">
        <v>20000</v>
      </c>
      <c r="G56" s="25">
        <f>G57</f>
        <v>15994</v>
      </c>
      <c r="H56" s="25" t="s">
        <v>38</v>
      </c>
      <c r="I56" s="25" t="s">
        <v>38</v>
      </c>
      <c r="J56" s="25">
        <f t="shared" si="3"/>
        <v>15994</v>
      </c>
      <c r="K56" s="40">
        <f>E56-G56</f>
        <v>4006</v>
      </c>
      <c r="L56" s="40">
        <f>L57</f>
        <v>4006</v>
      </c>
    </row>
    <row r="57" spans="1:12" ht="24.6" customHeight="1">
      <c r="A57" s="23" t="s">
        <v>185</v>
      </c>
      <c r="B57" s="24" t="s">
        <v>151</v>
      </c>
      <c r="C57" s="50" t="s">
        <v>305</v>
      </c>
      <c r="D57" s="51"/>
      <c r="E57" s="40">
        <v>20000</v>
      </c>
      <c r="F57" s="40">
        <v>20000</v>
      </c>
      <c r="G57" s="25">
        <f>G58</f>
        <v>15994</v>
      </c>
      <c r="H57" s="25" t="s">
        <v>38</v>
      </c>
      <c r="I57" s="25" t="s">
        <v>38</v>
      </c>
      <c r="J57" s="25">
        <f t="shared" si="3"/>
        <v>15994</v>
      </c>
      <c r="K57" s="40">
        <f>K58</f>
        <v>4006</v>
      </c>
      <c r="L57" s="40">
        <f>L58</f>
        <v>4006</v>
      </c>
    </row>
    <row r="58" spans="1:12" ht="36.950000000000003" customHeight="1">
      <c r="A58" s="26" t="s">
        <v>156</v>
      </c>
      <c r="B58" s="27" t="s">
        <v>151</v>
      </c>
      <c r="C58" s="48" t="s">
        <v>306</v>
      </c>
      <c r="D58" s="49"/>
      <c r="E58" s="28">
        <v>20000</v>
      </c>
      <c r="F58" s="28">
        <v>20000</v>
      </c>
      <c r="G58" s="28">
        <v>15994</v>
      </c>
      <c r="H58" s="28" t="s">
        <v>38</v>
      </c>
      <c r="I58" s="28" t="s">
        <v>38</v>
      </c>
      <c r="J58" s="28">
        <f t="shared" si="3"/>
        <v>15994</v>
      </c>
      <c r="K58" s="45">
        <f>E58-G58</f>
        <v>4006</v>
      </c>
      <c r="L58" s="45">
        <f>F58-G58</f>
        <v>4006</v>
      </c>
    </row>
    <row r="59" spans="1:12" ht="21.4" customHeight="1">
      <c r="A59" s="23" t="s">
        <v>187</v>
      </c>
      <c r="B59" s="24" t="s">
        <v>151</v>
      </c>
      <c r="C59" s="50" t="s">
        <v>188</v>
      </c>
      <c r="D59" s="51"/>
      <c r="E59" s="25">
        <f>E60</f>
        <v>258800</v>
      </c>
      <c r="F59" s="25">
        <f>F60</f>
        <v>258800</v>
      </c>
      <c r="G59" s="25">
        <f>G60</f>
        <v>192653.93</v>
      </c>
      <c r="H59" s="25" t="s">
        <v>38</v>
      </c>
      <c r="I59" s="25" t="s">
        <v>38</v>
      </c>
      <c r="J59" s="25">
        <f t="shared" si="3"/>
        <v>192653.93</v>
      </c>
      <c r="K59" s="25">
        <f>K60</f>
        <v>66146.070000000007</v>
      </c>
      <c r="L59" s="25">
        <f>L60</f>
        <v>66146.070000000007</v>
      </c>
    </row>
    <row r="60" spans="1:12" ht="21.4" customHeight="1">
      <c r="A60" s="23" t="s">
        <v>189</v>
      </c>
      <c r="B60" s="24" t="s">
        <v>151</v>
      </c>
      <c r="C60" s="50" t="s">
        <v>190</v>
      </c>
      <c r="D60" s="51"/>
      <c r="E60" s="25">
        <f>E61+E63+E65+E67</f>
        <v>258800</v>
      </c>
      <c r="F60" s="25">
        <f>F61+F63+F65+F67</f>
        <v>258800</v>
      </c>
      <c r="G60" s="25">
        <f>G61+G63+G67</f>
        <v>192653.93</v>
      </c>
      <c r="H60" s="25" t="s">
        <v>38</v>
      </c>
      <c r="I60" s="25" t="s">
        <v>38</v>
      </c>
      <c r="J60" s="25">
        <f t="shared" si="3"/>
        <v>192653.93</v>
      </c>
      <c r="K60" s="25">
        <f>E60-G60</f>
        <v>66146.070000000007</v>
      </c>
      <c r="L60" s="25">
        <f>L61+L63+L65+L67</f>
        <v>66146.070000000007</v>
      </c>
    </row>
    <row r="61" spans="1:12" ht="21.4" customHeight="1">
      <c r="A61" s="23" t="s">
        <v>189</v>
      </c>
      <c r="B61" s="24" t="s">
        <v>151</v>
      </c>
      <c r="C61" s="50" t="s">
        <v>191</v>
      </c>
      <c r="D61" s="51"/>
      <c r="E61" s="25">
        <v>213000</v>
      </c>
      <c r="F61" s="25">
        <v>213000</v>
      </c>
      <c r="G61" s="45">
        <f>G62</f>
        <v>163853.93</v>
      </c>
      <c r="H61" s="25" t="s">
        <v>38</v>
      </c>
      <c r="I61" s="25" t="s">
        <v>38</v>
      </c>
      <c r="J61" s="25">
        <f t="shared" si="3"/>
        <v>163853.93</v>
      </c>
      <c r="K61" s="25">
        <f>K62</f>
        <v>49146.070000000007</v>
      </c>
      <c r="L61" s="25">
        <f>L62</f>
        <v>49146.070000000007</v>
      </c>
    </row>
    <row r="62" spans="1:12" ht="36.950000000000003" customHeight="1">
      <c r="A62" s="26" t="s">
        <v>156</v>
      </c>
      <c r="B62" s="27" t="s">
        <v>151</v>
      </c>
      <c r="C62" s="48" t="s">
        <v>192</v>
      </c>
      <c r="D62" s="49"/>
      <c r="E62" s="28">
        <v>213000</v>
      </c>
      <c r="F62" s="28">
        <v>213000</v>
      </c>
      <c r="G62" s="45">
        <v>163853.93</v>
      </c>
      <c r="H62" s="28" t="s">
        <v>38</v>
      </c>
      <c r="I62" s="28" t="s">
        <v>38</v>
      </c>
      <c r="J62" s="28">
        <f t="shared" si="3"/>
        <v>163853.93</v>
      </c>
      <c r="K62" s="28">
        <f>E62-G62</f>
        <v>49146.070000000007</v>
      </c>
      <c r="L62" s="28">
        <f>F62-G62</f>
        <v>49146.070000000007</v>
      </c>
    </row>
    <row r="63" spans="1:12" ht="21.4" customHeight="1">
      <c r="A63" s="23" t="s">
        <v>189</v>
      </c>
      <c r="B63" s="24" t="s">
        <v>151</v>
      </c>
      <c r="C63" s="50" t="s">
        <v>193</v>
      </c>
      <c r="D63" s="51"/>
      <c r="E63" s="25">
        <v>10000</v>
      </c>
      <c r="F63" s="25">
        <v>10000</v>
      </c>
      <c r="G63" s="25">
        <f>G64</f>
        <v>10000</v>
      </c>
      <c r="H63" s="25" t="s">
        <v>38</v>
      </c>
      <c r="I63" s="25" t="s">
        <v>38</v>
      </c>
      <c r="J63" s="25">
        <f t="shared" si="3"/>
        <v>10000</v>
      </c>
      <c r="K63" s="25">
        <f>K64</f>
        <v>0</v>
      </c>
      <c r="L63" s="25">
        <f>L64</f>
        <v>0</v>
      </c>
    </row>
    <row r="64" spans="1:12" ht="36.950000000000003" customHeight="1">
      <c r="A64" s="26" t="s">
        <v>156</v>
      </c>
      <c r="B64" s="27" t="s">
        <v>151</v>
      </c>
      <c r="C64" s="48" t="s">
        <v>194</v>
      </c>
      <c r="D64" s="49"/>
      <c r="E64" s="28">
        <v>10000</v>
      </c>
      <c r="F64" s="28">
        <v>10000</v>
      </c>
      <c r="G64" s="28">
        <v>10000</v>
      </c>
      <c r="H64" s="28" t="s">
        <v>38</v>
      </c>
      <c r="I64" s="28" t="s">
        <v>38</v>
      </c>
      <c r="J64" s="28">
        <f t="shared" si="3"/>
        <v>10000</v>
      </c>
      <c r="K64" s="28">
        <f>E64-G64</f>
        <v>0</v>
      </c>
      <c r="L64" s="28">
        <f>F64-G64</f>
        <v>0</v>
      </c>
    </row>
    <row r="65" spans="1:12" ht="21.4" customHeight="1">
      <c r="A65" s="23" t="s">
        <v>189</v>
      </c>
      <c r="B65" s="24" t="s">
        <v>151</v>
      </c>
      <c r="C65" s="50" t="s">
        <v>307</v>
      </c>
      <c r="D65" s="51"/>
      <c r="E65" s="25">
        <f>E66</f>
        <v>17000</v>
      </c>
      <c r="F65" s="25">
        <f>F66</f>
        <v>17000</v>
      </c>
      <c r="G65" s="25" t="s">
        <v>38</v>
      </c>
      <c r="H65" s="25" t="s">
        <v>38</v>
      </c>
      <c r="I65" s="25" t="s">
        <v>38</v>
      </c>
      <c r="J65" s="25" t="str">
        <f t="shared" si="3"/>
        <v>-</v>
      </c>
      <c r="K65" s="25">
        <f>K66</f>
        <v>17000</v>
      </c>
      <c r="L65" s="25">
        <f>L66</f>
        <v>17000</v>
      </c>
    </row>
    <row r="66" spans="1:12" ht="36.950000000000003" customHeight="1">
      <c r="A66" s="26" t="s">
        <v>156</v>
      </c>
      <c r="B66" s="27" t="s">
        <v>151</v>
      </c>
      <c r="C66" s="48" t="s">
        <v>308</v>
      </c>
      <c r="D66" s="49"/>
      <c r="E66" s="28">
        <v>17000</v>
      </c>
      <c r="F66" s="28">
        <v>17000</v>
      </c>
      <c r="G66" s="28" t="s">
        <v>38</v>
      </c>
      <c r="H66" s="28" t="s">
        <v>38</v>
      </c>
      <c r="I66" s="28" t="s">
        <v>38</v>
      </c>
      <c r="J66" s="28" t="str">
        <f t="shared" si="3"/>
        <v>-</v>
      </c>
      <c r="K66" s="28">
        <v>17000</v>
      </c>
      <c r="L66" s="28">
        <v>17000</v>
      </c>
    </row>
    <row r="67" spans="1:12" ht="21.4" customHeight="1">
      <c r="A67" s="23" t="s">
        <v>189</v>
      </c>
      <c r="B67" s="24" t="s">
        <v>151</v>
      </c>
      <c r="C67" s="50" t="s">
        <v>309</v>
      </c>
      <c r="D67" s="51"/>
      <c r="E67" s="25">
        <f>E68</f>
        <v>18800</v>
      </c>
      <c r="F67" s="25">
        <f>F68</f>
        <v>18800</v>
      </c>
      <c r="G67" s="25">
        <f>G68</f>
        <v>18800</v>
      </c>
      <c r="H67" s="25" t="s">
        <v>38</v>
      </c>
      <c r="I67" s="25" t="s">
        <v>38</v>
      </c>
      <c r="J67" s="25">
        <f t="shared" ref="J67:J68" si="6">IF(IF(G67="-",0,G67)+IF(H67="-",0,H67)+IF(I67="-",0,I67)=0,"-",IF(G67="-",0,G67)+IF(H67="-",0,H67)+IF(I67="-",0,I67))</f>
        <v>18800</v>
      </c>
      <c r="K67" s="25">
        <f>K68</f>
        <v>0</v>
      </c>
      <c r="L67" s="25">
        <f>L68</f>
        <v>0</v>
      </c>
    </row>
    <row r="68" spans="1:12" ht="36.950000000000003" customHeight="1">
      <c r="A68" s="26" t="s">
        <v>156</v>
      </c>
      <c r="B68" s="27" t="s">
        <v>151</v>
      </c>
      <c r="C68" s="48" t="s">
        <v>310</v>
      </c>
      <c r="D68" s="49"/>
      <c r="E68" s="28">
        <v>18800</v>
      </c>
      <c r="F68" s="28">
        <v>18800</v>
      </c>
      <c r="G68" s="28">
        <v>18800</v>
      </c>
      <c r="H68" s="28" t="s">
        <v>38</v>
      </c>
      <c r="I68" s="28" t="s">
        <v>38</v>
      </c>
      <c r="J68" s="28">
        <f t="shared" si="6"/>
        <v>18800</v>
      </c>
      <c r="K68" s="28">
        <f>E68-G68</f>
        <v>0</v>
      </c>
      <c r="L68" s="28">
        <f>F68-G68</f>
        <v>0</v>
      </c>
    </row>
    <row r="69" spans="1:12" ht="21.4" customHeight="1">
      <c r="A69" s="23" t="s">
        <v>195</v>
      </c>
      <c r="B69" s="24" t="s">
        <v>151</v>
      </c>
      <c r="C69" s="50" t="s">
        <v>196</v>
      </c>
      <c r="D69" s="51"/>
      <c r="E69" s="25">
        <f t="shared" ref="E69:G71" si="7">E70</f>
        <v>50000</v>
      </c>
      <c r="F69" s="25">
        <f t="shared" si="7"/>
        <v>50000</v>
      </c>
      <c r="G69" s="25">
        <f t="shared" si="7"/>
        <v>27860</v>
      </c>
      <c r="H69" s="25" t="s">
        <v>38</v>
      </c>
      <c r="I69" s="25" t="s">
        <v>38</v>
      </c>
      <c r="J69" s="25">
        <f t="shared" si="3"/>
        <v>27860</v>
      </c>
      <c r="K69" s="25">
        <f>E69-G69</f>
        <v>22140</v>
      </c>
      <c r="L69" s="25">
        <f>L70</f>
        <v>22140</v>
      </c>
    </row>
    <row r="70" spans="1:12" ht="36.950000000000003" customHeight="1">
      <c r="A70" s="23" t="s">
        <v>197</v>
      </c>
      <c r="B70" s="24" t="s">
        <v>151</v>
      </c>
      <c r="C70" s="50" t="s">
        <v>198</v>
      </c>
      <c r="D70" s="51"/>
      <c r="E70" s="25">
        <f t="shared" si="7"/>
        <v>50000</v>
      </c>
      <c r="F70" s="25">
        <f t="shared" si="7"/>
        <v>50000</v>
      </c>
      <c r="G70" s="25">
        <f t="shared" si="7"/>
        <v>27860</v>
      </c>
      <c r="H70" s="25" t="s">
        <v>38</v>
      </c>
      <c r="I70" s="25" t="s">
        <v>38</v>
      </c>
      <c r="J70" s="25">
        <f t="shared" si="3"/>
        <v>27860</v>
      </c>
      <c r="K70" s="25">
        <f>K71</f>
        <v>22140</v>
      </c>
      <c r="L70" s="25">
        <f>L71</f>
        <v>22140</v>
      </c>
    </row>
    <row r="71" spans="1:12" ht="36.950000000000003" customHeight="1">
      <c r="A71" s="23" t="s">
        <v>197</v>
      </c>
      <c r="B71" s="24" t="s">
        <v>151</v>
      </c>
      <c r="C71" s="50" t="s">
        <v>312</v>
      </c>
      <c r="D71" s="51"/>
      <c r="E71" s="25">
        <f t="shared" si="7"/>
        <v>50000</v>
      </c>
      <c r="F71" s="25">
        <f t="shared" si="7"/>
        <v>50000</v>
      </c>
      <c r="G71" s="25">
        <f t="shared" si="7"/>
        <v>27860</v>
      </c>
      <c r="H71" s="25" t="s">
        <v>38</v>
      </c>
      <c r="I71" s="25" t="s">
        <v>38</v>
      </c>
      <c r="J71" s="25">
        <f t="shared" si="3"/>
        <v>27860</v>
      </c>
      <c r="K71" s="25">
        <f>K72</f>
        <v>22140</v>
      </c>
      <c r="L71" s="25">
        <f>L72</f>
        <v>22140</v>
      </c>
    </row>
    <row r="72" spans="1:12" ht="36.950000000000003" customHeight="1">
      <c r="A72" s="26" t="s">
        <v>156</v>
      </c>
      <c r="B72" s="27" t="s">
        <v>151</v>
      </c>
      <c r="C72" s="48" t="s">
        <v>311</v>
      </c>
      <c r="D72" s="49"/>
      <c r="E72" s="28">
        <v>50000</v>
      </c>
      <c r="F72" s="28">
        <v>50000</v>
      </c>
      <c r="G72" s="28">
        <v>27860</v>
      </c>
      <c r="H72" s="28" t="s">
        <v>38</v>
      </c>
      <c r="I72" s="28" t="s">
        <v>38</v>
      </c>
      <c r="J72" s="28">
        <f t="shared" si="3"/>
        <v>27860</v>
      </c>
      <c r="K72" s="28">
        <f>E72-G72</f>
        <v>22140</v>
      </c>
      <c r="L72" s="28">
        <f>F72-G72</f>
        <v>22140</v>
      </c>
    </row>
    <row r="73" spans="1:12" ht="21.4" customHeight="1">
      <c r="A73" s="23" t="s">
        <v>199</v>
      </c>
      <c r="B73" s="24" t="s">
        <v>151</v>
      </c>
      <c r="C73" s="50" t="s">
        <v>200</v>
      </c>
      <c r="D73" s="51"/>
      <c r="E73" s="25">
        <f>E74+E81</f>
        <v>5649100</v>
      </c>
      <c r="F73" s="25">
        <f>F74+F81</f>
        <v>5649100</v>
      </c>
      <c r="G73" s="25">
        <f>G74+G81+G79</f>
        <v>4994844.2699999996</v>
      </c>
      <c r="H73" s="25" t="s">
        <v>38</v>
      </c>
      <c r="I73" s="25" t="s">
        <v>38</v>
      </c>
      <c r="J73" s="25">
        <f>G73</f>
        <v>4994844.2699999996</v>
      </c>
      <c r="K73" s="25">
        <f>E73-G73</f>
        <v>654255.73000000045</v>
      </c>
      <c r="L73" s="25">
        <f>F73-G73</f>
        <v>654255.73000000045</v>
      </c>
    </row>
    <row r="74" spans="1:12" ht="21.4" customHeight="1">
      <c r="A74" s="23" t="s">
        <v>201</v>
      </c>
      <c r="B74" s="24" t="s">
        <v>151</v>
      </c>
      <c r="C74" s="50" t="s">
        <v>202</v>
      </c>
      <c r="D74" s="51"/>
      <c r="E74" s="25">
        <f>E75+E77+E79</f>
        <v>5628100</v>
      </c>
      <c r="F74" s="25">
        <f>F75+F77+F79</f>
        <v>5628100</v>
      </c>
      <c r="G74" s="25">
        <f>G75+G77</f>
        <v>4944844.2699999996</v>
      </c>
      <c r="H74" s="25" t="s">
        <v>38</v>
      </c>
      <c r="I74" s="25" t="s">
        <v>38</v>
      </c>
      <c r="J74" s="25">
        <f>J75+J77</f>
        <v>4944844.2699999996</v>
      </c>
      <c r="K74" s="25">
        <f>E74-G74</f>
        <v>683255.73000000045</v>
      </c>
      <c r="L74" s="25">
        <f>F74-G74</f>
        <v>683255.73000000045</v>
      </c>
    </row>
    <row r="75" spans="1:12" ht="21.4" customHeight="1">
      <c r="A75" s="23" t="s">
        <v>201</v>
      </c>
      <c r="B75" s="24" t="s">
        <v>151</v>
      </c>
      <c r="C75" s="50" t="s">
        <v>203</v>
      </c>
      <c r="D75" s="51"/>
      <c r="E75" s="25">
        <f>E76</f>
        <v>3521100</v>
      </c>
      <c r="F75" s="25">
        <f>F76</f>
        <v>3521100</v>
      </c>
      <c r="G75" s="25">
        <f>G76</f>
        <v>2867697.27</v>
      </c>
      <c r="H75" s="25" t="s">
        <v>38</v>
      </c>
      <c r="I75" s="25" t="s">
        <v>38</v>
      </c>
      <c r="J75" s="25">
        <f t="shared" ref="J75:J88" si="8">IF(IF(G75="-",0,G75)+IF(H75="-",0,H75)+IF(I75="-",0,I75)=0,"-",IF(G75="-",0,G75)+IF(H75="-",0,H75)+IF(I75="-",0,I75))</f>
        <v>2867697.27</v>
      </c>
      <c r="K75" s="25">
        <f>K76</f>
        <v>653402.73</v>
      </c>
      <c r="L75" s="25">
        <f>L76</f>
        <v>653402.73</v>
      </c>
    </row>
    <row r="76" spans="1:12" ht="61.5" customHeight="1">
      <c r="A76" s="26" t="s">
        <v>204</v>
      </c>
      <c r="B76" s="27" t="s">
        <v>151</v>
      </c>
      <c r="C76" s="48" t="s">
        <v>205</v>
      </c>
      <c r="D76" s="49"/>
      <c r="E76" s="28">
        <v>3521100</v>
      </c>
      <c r="F76" s="28">
        <v>3521100</v>
      </c>
      <c r="G76" s="28">
        <v>2867697.27</v>
      </c>
      <c r="H76" s="28" t="s">
        <v>38</v>
      </c>
      <c r="I76" s="28">
        <v>9509.25</v>
      </c>
      <c r="J76" s="28">
        <f t="shared" si="8"/>
        <v>2877206.52</v>
      </c>
      <c r="K76" s="28">
        <f>E76-G76</f>
        <v>653402.73</v>
      </c>
      <c r="L76" s="28">
        <f>F76-G76</f>
        <v>653402.73</v>
      </c>
    </row>
    <row r="77" spans="1:12" ht="21.4" customHeight="1">
      <c r="A77" s="23" t="s">
        <v>201</v>
      </c>
      <c r="B77" s="24" t="s">
        <v>151</v>
      </c>
      <c r="C77" s="50" t="s">
        <v>318</v>
      </c>
      <c r="D77" s="51"/>
      <c r="E77" s="25">
        <f>E78</f>
        <v>2078000</v>
      </c>
      <c r="F77" s="25">
        <f>F78</f>
        <v>2078000</v>
      </c>
      <c r="G77" s="25">
        <v>2077147</v>
      </c>
      <c r="H77" s="25" t="s">
        <v>38</v>
      </c>
      <c r="I77" s="25" t="s">
        <v>38</v>
      </c>
      <c r="J77" s="25">
        <f t="shared" si="8"/>
        <v>2077147</v>
      </c>
      <c r="K77" s="25">
        <f>K78</f>
        <v>853</v>
      </c>
      <c r="L77" s="25">
        <f>L78</f>
        <v>853</v>
      </c>
    </row>
    <row r="78" spans="1:12" ht="36.950000000000003" customHeight="1">
      <c r="A78" s="26" t="s">
        <v>156</v>
      </c>
      <c r="B78" s="27" t="s">
        <v>151</v>
      </c>
      <c r="C78" s="48" t="s">
        <v>317</v>
      </c>
      <c r="D78" s="49"/>
      <c r="E78" s="28">
        <v>2078000</v>
      </c>
      <c r="F78" s="28">
        <v>2078000</v>
      </c>
      <c r="G78" s="28">
        <v>2077147</v>
      </c>
      <c r="H78" s="28" t="s">
        <v>38</v>
      </c>
      <c r="I78" s="28" t="s">
        <v>38</v>
      </c>
      <c r="J78" s="28">
        <f t="shared" si="8"/>
        <v>2077147</v>
      </c>
      <c r="K78" s="28">
        <f>E78-G78</f>
        <v>853</v>
      </c>
      <c r="L78" s="28">
        <f>K78</f>
        <v>853</v>
      </c>
    </row>
    <row r="79" spans="1:12" ht="21.4" customHeight="1">
      <c r="A79" s="23" t="s">
        <v>201</v>
      </c>
      <c r="B79" s="24" t="s">
        <v>151</v>
      </c>
      <c r="C79" s="50" t="s">
        <v>316</v>
      </c>
      <c r="D79" s="51"/>
      <c r="E79" s="25">
        <f>E80</f>
        <v>29000</v>
      </c>
      <c r="F79" s="25">
        <f>F80</f>
        <v>29000</v>
      </c>
      <c r="G79" s="25">
        <v>29000</v>
      </c>
      <c r="H79" s="25" t="s">
        <v>38</v>
      </c>
      <c r="I79" s="25" t="s">
        <v>38</v>
      </c>
      <c r="J79" s="25">
        <f t="shared" si="8"/>
        <v>29000</v>
      </c>
      <c r="K79" s="25">
        <v>0</v>
      </c>
      <c r="L79" s="25">
        <v>0</v>
      </c>
    </row>
    <row r="80" spans="1:12" ht="24.6" customHeight="1">
      <c r="A80" s="26" t="s">
        <v>156</v>
      </c>
      <c r="B80" s="27" t="s">
        <v>151</v>
      </c>
      <c r="C80" s="48" t="s">
        <v>315</v>
      </c>
      <c r="D80" s="49"/>
      <c r="E80" s="28">
        <v>29000</v>
      </c>
      <c r="F80" s="28">
        <v>29000</v>
      </c>
      <c r="G80" s="28">
        <v>29000</v>
      </c>
      <c r="H80" s="28" t="s">
        <v>38</v>
      </c>
      <c r="I80" s="28" t="s">
        <v>38</v>
      </c>
      <c r="J80" s="28">
        <f t="shared" si="8"/>
        <v>29000</v>
      </c>
      <c r="K80" s="28">
        <v>0</v>
      </c>
      <c r="L80" s="28">
        <v>0</v>
      </c>
    </row>
    <row r="81" spans="1:12" ht="24.6" customHeight="1">
      <c r="A81" s="23" t="s">
        <v>206</v>
      </c>
      <c r="B81" s="24" t="s">
        <v>151</v>
      </c>
      <c r="C81" s="50" t="s">
        <v>207</v>
      </c>
      <c r="D81" s="51"/>
      <c r="E81" s="25">
        <f t="shared" ref="E81:G82" si="9">E82</f>
        <v>21000</v>
      </c>
      <c r="F81" s="25">
        <f t="shared" si="9"/>
        <v>21000</v>
      </c>
      <c r="G81" s="25">
        <f t="shared" si="9"/>
        <v>21000</v>
      </c>
      <c r="H81" s="25" t="s">
        <v>38</v>
      </c>
      <c r="I81" s="25" t="s">
        <v>38</v>
      </c>
      <c r="J81" s="25">
        <f t="shared" si="8"/>
        <v>21000</v>
      </c>
      <c r="K81" s="25">
        <f>K82</f>
        <v>0</v>
      </c>
      <c r="L81" s="25">
        <f>L82</f>
        <v>0</v>
      </c>
    </row>
    <row r="82" spans="1:12" ht="24.6" customHeight="1">
      <c r="A82" s="23" t="s">
        <v>206</v>
      </c>
      <c r="B82" s="24" t="s">
        <v>151</v>
      </c>
      <c r="C82" s="50" t="s">
        <v>314</v>
      </c>
      <c r="D82" s="51"/>
      <c r="E82" s="25">
        <f t="shared" si="9"/>
        <v>21000</v>
      </c>
      <c r="F82" s="25">
        <f t="shared" si="9"/>
        <v>21000</v>
      </c>
      <c r="G82" s="25">
        <f t="shared" si="9"/>
        <v>21000</v>
      </c>
      <c r="H82" s="25" t="s">
        <v>38</v>
      </c>
      <c r="I82" s="25" t="s">
        <v>38</v>
      </c>
      <c r="J82" s="25">
        <f t="shared" si="8"/>
        <v>21000</v>
      </c>
      <c r="K82" s="25">
        <f>K83</f>
        <v>0</v>
      </c>
      <c r="L82" s="25">
        <f>L83</f>
        <v>0</v>
      </c>
    </row>
    <row r="83" spans="1:12" ht="36.950000000000003" customHeight="1">
      <c r="A83" s="26" t="s">
        <v>156</v>
      </c>
      <c r="B83" s="27" t="s">
        <v>151</v>
      </c>
      <c r="C83" s="48" t="s">
        <v>313</v>
      </c>
      <c r="D83" s="49"/>
      <c r="E83" s="28">
        <v>21000</v>
      </c>
      <c r="F83" s="28">
        <v>21000</v>
      </c>
      <c r="G83" s="28">
        <v>21000</v>
      </c>
      <c r="H83" s="28" t="s">
        <v>38</v>
      </c>
      <c r="I83" s="28" t="s">
        <v>38</v>
      </c>
      <c r="J83" s="28">
        <f t="shared" si="8"/>
        <v>21000</v>
      </c>
      <c r="K83" s="28">
        <f>E83-G83</f>
        <v>0</v>
      </c>
      <c r="L83" s="28">
        <f>F83-G83</f>
        <v>0</v>
      </c>
    </row>
    <row r="84" spans="1:12" ht="21.4" customHeight="1">
      <c r="A84" s="23" t="s">
        <v>208</v>
      </c>
      <c r="B84" s="24" t="s">
        <v>151</v>
      </c>
      <c r="C84" s="50" t="s">
        <v>209</v>
      </c>
      <c r="D84" s="51"/>
      <c r="E84" s="28">
        <v>264000</v>
      </c>
      <c r="F84" s="28">
        <v>264000</v>
      </c>
      <c r="G84" s="40">
        <f>G87</f>
        <v>232674.31</v>
      </c>
      <c r="H84" s="25" t="s">
        <v>38</v>
      </c>
      <c r="I84" s="25" t="s">
        <v>38</v>
      </c>
      <c r="J84" s="25">
        <f t="shared" si="8"/>
        <v>232674.31</v>
      </c>
      <c r="K84" s="40">
        <f>E84-G84</f>
        <v>31325.690000000002</v>
      </c>
      <c r="L84" s="40">
        <f>L85</f>
        <v>31325.690000000002</v>
      </c>
    </row>
    <row r="85" spans="1:12" ht="21.4" customHeight="1">
      <c r="A85" s="23" t="s">
        <v>210</v>
      </c>
      <c r="B85" s="24" t="s">
        <v>151</v>
      </c>
      <c r="C85" s="50" t="s">
        <v>211</v>
      </c>
      <c r="D85" s="51"/>
      <c r="E85" s="28">
        <v>264000</v>
      </c>
      <c r="F85" s="28">
        <v>264000</v>
      </c>
      <c r="G85" s="40">
        <f>G87</f>
        <v>232674.31</v>
      </c>
      <c r="H85" s="25" t="s">
        <v>38</v>
      </c>
      <c r="I85" s="25" t="s">
        <v>38</v>
      </c>
      <c r="J85" s="25">
        <f t="shared" si="8"/>
        <v>232674.31</v>
      </c>
      <c r="K85" s="40">
        <f>E85-G85</f>
        <v>31325.690000000002</v>
      </c>
      <c r="L85" s="40">
        <f>L86</f>
        <v>31325.690000000002</v>
      </c>
    </row>
    <row r="86" spans="1:12" ht="21.4" customHeight="1">
      <c r="A86" s="23" t="s">
        <v>210</v>
      </c>
      <c r="B86" s="24" t="s">
        <v>151</v>
      </c>
      <c r="C86" s="50" t="s">
        <v>212</v>
      </c>
      <c r="D86" s="51"/>
      <c r="E86" s="28">
        <v>264000</v>
      </c>
      <c r="F86" s="28">
        <v>264000</v>
      </c>
      <c r="G86" s="40">
        <f>G87</f>
        <v>232674.31</v>
      </c>
      <c r="H86" s="25" t="s">
        <v>38</v>
      </c>
      <c r="I86" s="25" t="s">
        <v>38</v>
      </c>
      <c r="J86" s="25">
        <f t="shared" si="8"/>
        <v>232674.31</v>
      </c>
      <c r="K86" s="40">
        <f>E86-G86</f>
        <v>31325.690000000002</v>
      </c>
      <c r="L86" s="40">
        <f>L87</f>
        <v>31325.690000000002</v>
      </c>
    </row>
    <row r="87" spans="1:12" ht="36.950000000000003" customHeight="1">
      <c r="A87" s="26" t="s">
        <v>213</v>
      </c>
      <c r="B87" s="27" t="s">
        <v>151</v>
      </c>
      <c r="C87" s="48" t="s">
        <v>214</v>
      </c>
      <c r="D87" s="49"/>
      <c r="E87" s="28">
        <v>264000</v>
      </c>
      <c r="F87" s="28">
        <v>264000</v>
      </c>
      <c r="G87" s="28">
        <v>232674.31</v>
      </c>
      <c r="H87" s="28" t="s">
        <v>38</v>
      </c>
      <c r="I87" s="28" t="s">
        <v>38</v>
      </c>
      <c r="J87" s="28">
        <f t="shared" si="8"/>
        <v>232674.31</v>
      </c>
      <c r="K87" s="28">
        <f>E87-G87</f>
        <v>31325.690000000002</v>
      </c>
      <c r="L87" s="28">
        <f>F87-G87</f>
        <v>31325.690000000002</v>
      </c>
    </row>
    <row r="88" spans="1:12" ht="24.6" customHeight="1">
      <c r="A88" s="23" t="s">
        <v>215</v>
      </c>
      <c r="B88" s="24" t="s">
        <v>216</v>
      </c>
      <c r="C88" s="50" t="s">
        <v>39</v>
      </c>
      <c r="D88" s="51"/>
      <c r="E88" s="25" t="s">
        <v>39</v>
      </c>
      <c r="F88" s="25" t="s">
        <v>39</v>
      </c>
      <c r="G88" s="25">
        <v>2145555.19</v>
      </c>
      <c r="H88" s="25" t="s">
        <v>38</v>
      </c>
      <c r="I88" s="25" t="s">
        <v>38</v>
      </c>
      <c r="J88" s="25">
        <f t="shared" si="8"/>
        <v>2145555.19</v>
      </c>
      <c r="K88" s="25" t="s">
        <v>39</v>
      </c>
      <c r="L88" s="25" t="s">
        <v>39</v>
      </c>
    </row>
  </sheetData>
  <mergeCells count="90">
    <mergeCell ref="A4:A11"/>
    <mergeCell ref="B4:B11"/>
    <mergeCell ref="G4:J5"/>
    <mergeCell ref="J6:J11"/>
    <mergeCell ref="C4:D11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1:D31"/>
    <mergeCell ref="C32:D32"/>
    <mergeCell ref="C33:D33"/>
    <mergeCell ref="C34:D34"/>
    <mergeCell ref="C35:D35"/>
    <mergeCell ref="C52:D52"/>
    <mergeCell ref="C39:D39"/>
    <mergeCell ref="C40:D40"/>
    <mergeCell ref="C41:D41"/>
    <mergeCell ref="C42:D42"/>
    <mergeCell ref="C43:D43"/>
    <mergeCell ref="C44:D44"/>
    <mergeCell ref="C49:D49"/>
    <mergeCell ref="C50:D50"/>
    <mergeCell ref="C45:D45"/>
    <mergeCell ref="C46:D46"/>
    <mergeCell ref="C47:D47"/>
    <mergeCell ref="C48:D48"/>
    <mergeCell ref="C51:D51"/>
    <mergeCell ref="C59:D59"/>
    <mergeCell ref="C60:D60"/>
    <mergeCell ref="C53:D53"/>
    <mergeCell ref="C54:D54"/>
    <mergeCell ref="C55:D55"/>
    <mergeCell ref="C56:D56"/>
    <mergeCell ref="C57:D57"/>
    <mergeCell ref="C58:D58"/>
    <mergeCell ref="C72:D72"/>
    <mergeCell ref="C61:D61"/>
    <mergeCell ref="C62:D62"/>
    <mergeCell ref="C63:D63"/>
    <mergeCell ref="C64:D64"/>
    <mergeCell ref="C67:D67"/>
    <mergeCell ref="C68:D68"/>
    <mergeCell ref="C65:D65"/>
    <mergeCell ref="C66:D66"/>
    <mergeCell ref="C69:D69"/>
    <mergeCell ref="C70:D70"/>
    <mergeCell ref="C71:D71"/>
    <mergeCell ref="C81:D81"/>
    <mergeCell ref="C73:D73"/>
    <mergeCell ref="C74:D74"/>
    <mergeCell ref="C75:D75"/>
    <mergeCell ref="C88:D88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</mergeCells>
  <pageMargins left="0.39370078740157483" right="0.39370078740157483" top="0.78740157480314965" bottom="0.39370078740157483" header="0.51181102362204722" footer="0.51181102362204722"/>
  <pageSetup paperSize="9" scale="68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4" workbookViewId="0">
      <selection activeCell="F24" sqref="F24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99" t="s">
        <v>217</v>
      </c>
      <c r="B1" s="99"/>
      <c r="C1" s="99"/>
      <c r="D1" s="99"/>
      <c r="E1" s="99"/>
      <c r="F1" s="99"/>
      <c r="G1" s="99"/>
      <c r="H1" s="99"/>
      <c r="I1" s="99"/>
    </row>
    <row r="2" spans="1:9" ht="13.15" customHeight="1">
      <c r="A2" s="72" t="s">
        <v>218</v>
      </c>
      <c r="B2" s="72"/>
      <c r="C2" s="72"/>
      <c r="D2" s="72"/>
      <c r="E2" s="72"/>
      <c r="F2" s="72"/>
      <c r="G2" s="72"/>
      <c r="H2" s="72"/>
      <c r="I2" s="7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6" t="s">
        <v>20</v>
      </c>
      <c r="B4" s="69" t="s">
        <v>21</v>
      </c>
      <c r="C4" s="79" t="s">
        <v>219</v>
      </c>
      <c r="D4" s="78" t="s">
        <v>23</v>
      </c>
      <c r="E4" s="100" t="s">
        <v>24</v>
      </c>
      <c r="F4" s="101"/>
      <c r="G4" s="101"/>
      <c r="H4" s="102"/>
      <c r="I4" s="52" t="s">
        <v>25</v>
      </c>
    </row>
    <row r="5" spans="1:9" ht="12.75" customHeight="1">
      <c r="A5" s="67"/>
      <c r="B5" s="70"/>
      <c r="C5" s="81"/>
      <c r="D5" s="76"/>
      <c r="E5" s="58" t="s">
        <v>26</v>
      </c>
      <c r="F5" s="58" t="s">
        <v>27</v>
      </c>
      <c r="G5" s="58" t="s">
        <v>28</v>
      </c>
      <c r="H5" s="55" t="s">
        <v>29</v>
      </c>
      <c r="I5" s="53"/>
    </row>
    <row r="6" spans="1:9" ht="12.75" customHeight="1">
      <c r="A6" s="67"/>
      <c r="B6" s="70"/>
      <c r="C6" s="81"/>
      <c r="D6" s="76"/>
      <c r="E6" s="76"/>
      <c r="F6" s="59"/>
      <c r="G6" s="59"/>
      <c r="H6" s="56"/>
      <c r="I6" s="53"/>
    </row>
    <row r="7" spans="1:9" ht="12.75" customHeight="1">
      <c r="A7" s="67"/>
      <c r="B7" s="70"/>
      <c r="C7" s="81"/>
      <c r="D7" s="76"/>
      <c r="E7" s="76"/>
      <c r="F7" s="59"/>
      <c r="G7" s="59"/>
      <c r="H7" s="56"/>
      <c r="I7" s="53"/>
    </row>
    <row r="8" spans="1:9" ht="12.75" customHeight="1">
      <c r="A8" s="67"/>
      <c r="B8" s="70"/>
      <c r="C8" s="81"/>
      <c r="D8" s="76"/>
      <c r="E8" s="76"/>
      <c r="F8" s="59"/>
      <c r="G8" s="59"/>
      <c r="H8" s="56"/>
      <c r="I8" s="53"/>
    </row>
    <row r="9" spans="1:9" ht="12.75" customHeight="1">
      <c r="A9" s="67"/>
      <c r="B9" s="70"/>
      <c r="C9" s="81"/>
      <c r="D9" s="76"/>
      <c r="E9" s="76"/>
      <c r="F9" s="59"/>
      <c r="G9" s="59"/>
      <c r="H9" s="56"/>
      <c r="I9" s="53"/>
    </row>
    <row r="10" spans="1:9" ht="12.75" customHeight="1">
      <c r="A10" s="68"/>
      <c r="B10" s="71"/>
      <c r="C10" s="83"/>
      <c r="D10" s="77"/>
      <c r="E10" s="77"/>
      <c r="F10" s="60"/>
      <c r="G10" s="60"/>
      <c r="H10" s="57"/>
      <c r="I10" s="54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220</v>
      </c>
      <c r="B12" s="24" t="s">
        <v>221</v>
      </c>
      <c r="C12" s="24" t="s">
        <v>39</v>
      </c>
      <c r="D12" s="47">
        <v>135800</v>
      </c>
      <c r="E12" s="25">
        <f>E21</f>
        <v>-2145555.1900000013</v>
      </c>
      <c r="F12" s="25" t="s">
        <v>38</v>
      </c>
      <c r="G12" s="25">
        <v>5802500</v>
      </c>
      <c r="H12" s="25">
        <f>IF(IF(OR(E12="-",E12="x"),0,E12)+IF(OR(F12="-",F12="x"),0,F12)+IF(OR(G12="-",G12="x"),0,G12)=0,"-",IF(OR(E12="-",E12="x"),0,E12)+IF(OR(F12="-",F12="x"),0,F12)+IF(OR(G12="-",G12="x"),0,G12))</f>
        <v>3656944.8099999987</v>
      </c>
      <c r="I12" s="25" t="s">
        <v>38</v>
      </c>
    </row>
    <row r="13" spans="1:9">
      <c r="A13" s="26" t="s">
        <v>222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223</v>
      </c>
      <c r="B14" s="24" t="s">
        <v>224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226</v>
      </c>
      <c r="B16" s="24" t="s">
        <v>227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228</v>
      </c>
      <c r="B18" s="24" t="s">
        <v>229</v>
      </c>
      <c r="C18" s="24"/>
      <c r="D18" s="24" t="s">
        <v>319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230</v>
      </c>
      <c r="B19" s="24" t="s">
        <v>231</v>
      </c>
      <c r="C19" s="24"/>
      <c r="D19" s="24" t="s">
        <v>328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232</v>
      </c>
      <c r="B20" s="24" t="s">
        <v>233</v>
      </c>
      <c r="C20" s="24"/>
      <c r="D20" s="24" t="s">
        <v>327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234</v>
      </c>
      <c r="B21" s="24" t="s">
        <v>235</v>
      </c>
      <c r="C21" s="24" t="s">
        <v>39</v>
      </c>
      <c r="D21" s="25" t="s">
        <v>39</v>
      </c>
      <c r="E21" s="25">
        <f>E22</f>
        <v>-2145555.1900000013</v>
      </c>
      <c r="F21" s="25" t="s">
        <v>38</v>
      </c>
      <c r="G21" s="25">
        <v>5802500</v>
      </c>
      <c r="H21" s="25">
        <f t="shared" si="0"/>
        <v>3656944.8099999987</v>
      </c>
      <c r="I21" s="25" t="s">
        <v>39</v>
      </c>
    </row>
    <row r="22" spans="1:9" ht="22.5">
      <c r="A22" s="26" t="s">
        <v>236</v>
      </c>
      <c r="B22" s="27" t="s">
        <v>237</v>
      </c>
      <c r="C22" s="27" t="s">
        <v>39</v>
      </c>
      <c r="D22" s="28" t="s">
        <v>39</v>
      </c>
      <c r="E22" s="28">
        <f>E23+E24</f>
        <v>-2145555.1900000013</v>
      </c>
      <c r="F22" s="28" t="s">
        <v>38</v>
      </c>
      <c r="G22" s="28" t="s">
        <v>39</v>
      </c>
      <c r="H22" s="28">
        <f t="shared" si="0"/>
        <v>-2145555.1900000013</v>
      </c>
      <c r="I22" s="28" t="s">
        <v>39</v>
      </c>
    </row>
    <row r="23" spans="1:9" ht="33.75">
      <c r="A23" s="26" t="s">
        <v>238</v>
      </c>
      <c r="B23" s="27" t="s">
        <v>239</v>
      </c>
      <c r="C23" s="27" t="s">
        <v>39</v>
      </c>
      <c r="D23" s="28" t="s">
        <v>39</v>
      </c>
      <c r="E23" s="28">
        <v>-13255316.560000001</v>
      </c>
      <c r="F23" s="28" t="s">
        <v>39</v>
      </c>
      <c r="G23" s="28" t="s">
        <v>39</v>
      </c>
      <c r="H23" s="28">
        <f t="shared" si="0"/>
        <v>-13255316.560000001</v>
      </c>
      <c r="I23" s="28" t="s">
        <v>39</v>
      </c>
    </row>
    <row r="24" spans="1:9" ht="22.5">
      <c r="A24" s="26" t="s">
        <v>240</v>
      </c>
      <c r="B24" s="27" t="s">
        <v>241</v>
      </c>
      <c r="C24" s="27" t="s">
        <v>39</v>
      </c>
      <c r="D24" s="28" t="s">
        <v>39</v>
      </c>
      <c r="E24" s="28">
        <v>11109761.369999999</v>
      </c>
      <c r="F24" s="28" t="s">
        <v>38</v>
      </c>
      <c r="G24" s="28" t="s">
        <v>39</v>
      </c>
      <c r="H24" s="28">
        <f t="shared" si="0"/>
        <v>11109761.369999999</v>
      </c>
      <c r="I24" s="28" t="s">
        <v>39</v>
      </c>
    </row>
    <row r="25" spans="1:9" ht="22.5">
      <c r="A25" s="26" t="s">
        <v>242</v>
      </c>
      <c r="B25" s="27" t="s">
        <v>243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244</v>
      </c>
      <c r="B26" s="27" t="s">
        <v>245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246</v>
      </c>
      <c r="B27" s="27" t="s">
        <v>247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6" t="s">
        <v>322</v>
      </c>
      <c r="D29" s="103" t="s">
        <v>320</v>
      </c>
      <c r="E29" s="104"/>
      <c r="F29" s="104"/>
      <c r="G29" s="104"/>
      <c r="H29" s="104"/>
    </row>
    <row r="30" spans="1:9" ht="27" customHeight="1">
      <c r="A30" s="9" t="s">
        <v>321</v>
      </c>
      <c r="B30" s="8"/>
      <c r="C30" s="9"/>
      <c r="D30" s="86"/>
      <c r="E30" s="86"/>
      <c r="F30" s="86"/>
      <c r="G30" s="86"/>
      <c r="H30" s="86"/>
      <c r="I30" s="86"/>
    </row>
    <row r="31" spans="1:9" ht="75.75" customHeight="1">
      <c r="A31" s="9" t="s">
        <v>332</v>
      </c>
      <c r="D31" s="1"/>
      <c r="E31" s="1"/>
      <c r="F31" s="1"/>
      <c r="G31" s="32"/>
      <c r="H31" s="86"/>
      <c r="I31" s="86"/>
    </row>
    <row r="32" spans="1:9" ht="9.9499999999999993" customHeight="1">
      <c r="D32" s="8"/>
      <c r="E32" s="8"/>
      <c r="F32" s="38"/>
      <c r="G32" s="32"/>
      <c r="H32" s="105"/>
      <c r="I32" s="105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D29:H29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248</v>
      </c>
      <c r="B1" t="s">
        <v>31</v>
      </c>
    </row>
    <row r="2" spans="1:2">
      <c r="A2" t="s">
        <v>249</v>
      </c>
      <c r="B2" t="s">
        <v>250</v>
      </c>
    </row>
    <row r="3" spans="1:2">
      <c r="A3" t="s">
        <v>251</v>
      </c>
      <c r="B3" t="s">
        <v>252</v>
      </c>
    </row>
    <row r="4" spans="1:2">
      <c r="A4" t="s">
        <v>253</v>
      </c>
      <c r="B4" t="s">
        <v>221</v>
      </c>
    </row>
    <row r="5" spans="1:2">
      <c r="A5" t="s">
        <v>254</v>
      </c>
      <c r="B5" t="s">
        <v>255</v>
      </c>
    </row>
    <row r="6" spans="1:2">
      <c r="A6" t="s">
        <v>256</v>
      </c>
      <c r="B6" t="s">
        <v>30</v>
      </c>
    </row>
    <row r="7" spans="1:2">
      <c r="A7" t="s">
        <v>257</v>
      </c>
      <c r="B7" t="s">
        <v>41</v>
      </c>
    </row>
    <row r="8" spans="1:2">
      <c r="A8" t="s">
        <v>258</v>
      </c>
      <c r="B8" t="s">
        <v>8</v>
      </c>
    </row>
    <row r="9" spans="1:2">
      <c r="A9" t="s">
        <v>259</v>
      </c>
      <c r="B9" t="s">
        <v>260</v>
      </c>
    </row>
    <row r="10" spans="1:2">
      <c r="A10" t="s">
        <v>261</v>
      </c>
      <c r="B10" t="s">
        <v>41</v>
      </c>
    </row>
    <row r="11" spans="1:2">
      <c r="A11" t="s">
        <v>262</v>
      </c>
      <c r="B11" t="s">
        <v>263</v>
      </c>
    </row>
    <row r="12" spans="1:2">
      <c r="A12" t="s">
        <v>264</v>
      </c>
      <c r="B12" t="s">
        <v>41</v>
      </c>
    </row>
    <row r="13" spans="1:2">
      <c r="A13" t="s">
        <v>265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2019-12-02T12:17:35Z</cp:lastPrinted>
  <dcterms:created xsi:type="dcterms:W3CDTF">2019-06-03T07:06:20Z</dcterms:created>
  <dcterms:modified xsi:type="dcterms:W3CDTF">2019-12-05T07:17:26Z</dcterms:modified>
</cp:coreProperties>
</file>