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showInkAnnotation="0" codeName="ЭтаКнига" defaultThemeVersion="124226"/>
  <bookViews>
    <workbookView xWindow="0" yWindow="0" windowWidth="26610" windowHeight="11835"/>
  </bookViews>
  <sheets>
    <sheet name="ВВОД" sheetId="7" r:id="rId1"/>
    <sheet name="МО" sheetId="4" state="hidden" r:id="rId2"/>
  </sheets>
  <definedNames>
    <definedName name="_xlnm.Print_Area" localSheetId="0">ВВОД!$A$1:$M$290</definedName>
  </definedNames>
  <calcPr calcId="124519"/>
</workbook>
</file>

<file path=xl/calcChain.xml><?xml version="1.0" encoding="utf-8"?>
<calcChain xmlns="http://schemas.openxmlformats.org/spreadsheetml/2006/main">
  <c r="I125" i="7"/>
  <c r="J125" s="1"/>
  <c r="K125" s="1"/>
  <c r="L125" s="1"/>
  <c r="I121"/>
  <c r="J121" s="1"/>
  <c r="K121" s="1"/>
  <c r="L121" s="1"/>
  <c r="G227" l="1"/>
  <c r="H227"/>
  <c r="I227"/>
  <c r="J227"/>
  <c r="K227"/>
  <c r="L227"/>
  <c r="G149"/>
  <c r="H149"/>
  <c r="I149"/>
  <c r="J149"/>
  <c r="K149"/>
  <c r="L149"/>
  <c r="F149"/>
  <c r="C2" l="1"/>
  <c r="G144" l="1"/>
  <c r="H144"/>
  <c r="I144"/>
  <c r="J144"/>
  <c r="K144"/>
  <c r="L144"/>
  <c r="F144"/>
  <c r="F227" l="1"/>
  <c r="F143"/>
  <c r="F276" l="1"/>
  <c r="F278"/>
  <c r="H131"/>
  <c r="H276" s="1"/>
  <c r="I131"/>
  <c r="I276" s="1"/>
  <c r="J131"/>
  <c r="J276" s="1"/>
  <c r="K131"/>
  <c r="K276" s="1"/>
  <c r="L131"/>
  <c r="L276" s="1"/>
  <c r="G131"/>
  <c r="G276" s="1"/>
  <c r="M129"/>
  <c r="G278" l="1"/>
  <c r="H278"/>
  <c r="I278"/>
  <c r="J278"/>
  <c r="K278"/>
  <c r="L278"/>
  <c r="F116" l="1"/>
  <c r="L116"/>
  <c r="K116"/>
  <c r="I116"/>
  <c r="H116"/>
  <c r="G116"/>
  <c r="M133"/>
  <c r="M130"/>
  <c r="M125"/>
  <c r="M121"/>
  <c r="M147" s="1"/>
  <c r="M150"/>
  <c r="M144"/>
  <c r="M20"/>
  <c r="F152"/>
  <c r="M108"/>
  <c r="M106"/>
  <c r="M104"/>
  <c r="M102"/>
  <c r="M100"/>
  <c r="M98"/>
  <c r="M96"/>
  <c r="M94"/>
  <c r="M92"/>
  <c r="M90"/>
  <c r="M88"/>
  <c r="M86"/>
  <c r="M84"/>
  <c r="M76"/>
  <c r="M74"/>
  <c r="M72"/>
  <c r="M70"/>
  <c r="M68"/>
  <c r="M66"/>
  <c r="M64"/>
  <c r="M62"/>
  <c r="M60"/>
  <c r="M58"/>
  <c r="M56"/>
  <c r="M54"/>
  <c r="M52"/>
  <c r="M44"/>
  <c r="M42"/>
  <c r="M40"/>
  <c r="M38"/>
  <c r="M36"/>
  <c r="M34"/>
  <c r="M32"/>
  <c r="M30"/>
  <c r="M28"/>
  <c r="M26"/>
  <c r="M24"/>
  <c r="M22"/>
  <c r="L117" l="1"/>
  <c r="L143" s="1"/>
  <c r="M116"/>
  <c r="M141" s="1"/>
  <c r="I117"/>
  <c r="I143" s="1"/>
  <c r="H117"/>
  <c r="H143" s="1"/>
  <c r="G117"/>
  <c r="G143" s="1"/>
  <c r="J20" l="1"/>
  <c r="L20" l="1"/>
  <c r="K20"/>
  <c r="I20"/>
  <c r="H20"/>
  <c r="G20"/>
  <c r="L22"/>
  <c r="K22"/>
  <c r="J22"/>
  <c r="I22"/>
  <c r="H22"/>
  <c r="G22"/>
  <c r="L24"/>
  <c r="K24"/>
  <c r="J24"/>
  <c r="I24"/>
  <c r="H24"/>
  <c r="G24"/>
  <c r="L26"/>
  <c r="K26"/>
  <c r="J26"/>
  <c r="I26"/>
  <c r="H26"/>
  <c r="G26"/>
  <c r="L28"/>
  <c r="K28"/>
  <c r="J28"/>
  <c r="I28"/>
  <c r="H28"/>
  <c r="G28"/>
  <c r="L30"/>
  <c r="K30"/>
  <c r="J30"/>
  <c r="I30"/>
  <c r="H30"/>
  <c r="G30"/>
  <c r="L32"/>
  <c r="K32"/>
  <c r="J32"/>
  <c r="I32"/>
  <c r="H32"/>
  <c r="G32"/>
  <c r="L34"/>
  <c r="K34"/>
  <c r="J34"/>
  <c r="I34"/>
  <c r="H34"/>
  <c r="G34"/>
  <c r="L36"/>
  <c r="K36"/>
  <c r="J36"/>
  <c r="I36"/>
  <c r="H36"/>
  <c r="G36"/>
  <c r="L38"/>
  <c r="K38"/>
  <c r="J38"/>
  <c r="I38"/>
  <c r="H38"/>
  <c r="G38"/>
  <c r="L40"/>
  <c r="K40"/>
  <c r="J40"/>
  <c r="I40"/>
  <c r="H40"/>
  <c r="G40"/>
  <c r="L42"/>
  <c r="K42"/>
  <c r="J42"/>
  <c r="I42"/>
  <c r="H42"/>
  <c r="G42"/>
  <c r="L44"/>
  <c r="K44"/>
  <c r="J44"/>
  <c r="I44"/>
  <c r="H44"/>
  <c r="G44"/>
  <c r="L52"/>
  <c r="K52"/>
  <c r="J52"/>
  <c r="I52"/>
  <c r="H52"/>
  <c r="G52"/>
  <c r="L54"/>
  <c r="K54"/>
  <c r="J54"/>
  <c r="I54"/>
  <c r="H54"/>
  <c r="G54"/>
  <c r="L56"/>
  <c r="K56"/>
  <c r="J56"/>
  <c r="I56"/>
  <c r="H56"/>
  <c r="G56"/>
  <c r="L58"/>
  <c r="K58"/>
  <c r="J58"/>
  <c r="I58"/>
  <c r="H58"/>
  <c r="G58"/>
  <c r="L60"/>
  <c r="K60"/>
  <c r="J60"/>
  <c r="I60"/>
  <c r="H60"/>
  <c r="G60"/>
  <c r="L62"/>
  <c r="K62"/>
  <c r="J62"/>
  <c r="I62"/>
  <c r="H62"/>
  <c r="G62"/>
  <c r="L64"/>
  <c r="K64"/>
  <c r="J64"/>
  <c r="I64"/>
  <c r="H64"/>
  <c r="G64"/>
  <c r="L66"/>
  <c r="K66"/>
  <c r="J66"/>
  <c r="I66"/>
  <c r="H66"/>
  <c r="G66"/>
  <c r="L68"/>
  <c r="K68"/>
  <c r="J68"/>
  <c r="I68"/>
  <c r="H68"/>
  <c r="G68"/>
  <c r="L70"/>
  <c r="K70"/>
  <c r="J70"/>
  <c r="I70"/>
  <c r="H70"/>
  <c r="G70"/>
  <c r="L72"/>
  <c r="K72"/>
  <c r="J72"/>
  <c r="I72"/>
  <c r="H72"/>
  <c r="G72"/>
  <c r="L74"/>
  <c r="K74"/>
  <c r="J74"/>
  <c r="I74"/>
  <c r="H74"/>
  <c r="G74"/>
  <c r="L76"/>
  <c r="K76"/>
  <c r="J76"/>
  <c r="I76"/>
  <c r="H76"/>
  <c r="G76"/>
  <c r="L84"/>
  <c r="K84"/>
  <c r="J84"/>
  <c r="I84"/>
  <c r="H84"/>
  <c r="G84"/>
  <c r="L86"/>
  <c r="K86"/>
  <c r="J86"/>
  <c r="I86"/>
  <c r="H86"/>
  <c r="G86"/>
  <c r="L88"/>
  <c r="K88"/>
  <c r="J88"/>
  <c r="I88"/>
  <c r="H88"/>
  <c r="G88"/>
  <c r="L90"/>
  <c r="K90"/>
  <c r="J90"/>
  <c r="I90"/>
  <c r="H90"/>
  <c r="G90"/>
  <c r="L92"/>
  <c r="K92"/>
  <c r="J92"/>
  <c r="I92"/>
  <c r="H92"/>
  <c r="G92"/>
  <c r="L94"/>
  <c r="K94"/>
  <c r="J94"/>
  <c r="I94"/>
  <c r="H94"/>
  <c r="G94"/>
  <c r="L96"/>
  <c r="K96"/>
  <c r="J96"/>
  <c r="I96"/>
  <c r="H96"/>
  <c r="G96"/>
  <c r="L98"/>
  <c r="K98"/>
  <c r="J98"/>
  <c r="I98"/>
  <c r="H98"/>
  <c r="G98"/>
  <c r="L100"/>
  <c r="K100"/>
  <c r="J100"/>
  <c r="I100"/>
  <c r="H100"/>
  <c r="G100"/>
  <c r="L102"/>
  <c r="K102"/>
  <c r="J102"/>
  <c r="I102"/>
  <c r="H102"/>
  <c r="G102"/>
  <c r="L104"/>
  <c r="K104"/>
  <c r="J104"/>
  <c r="I104"/>
  <c r="H104"/>
  <c r="G104"/>
  <c r="L106"/>
  <c r="K106"/>
  <c r="J106"/>
  <c r="I106"/>
  <c r="H106"/>
  <c r="G106"/>
  <c r="H108"/>
  <c r="I108"/>
  <c r="J108"/>
  <c r="K108"/>
  <c r="L108"/>
  <c r="G108"/>
  <c r="G280" l="1"/>
  <c r="H280"/>
  <c r="I280"/>
  <c r="J280"/>
  <c r="K280"/>
  <c r="L280"/>
  <c r="F280"/>
  <c r="G275"/>
  <c r="H275"/>
  <c r="I275"/>
  <c r="J275"/>
  <c r="K275"/>
  <c r="L275"/>
  <c r="F275"/>
  <c r="M275" s="1"/>
  <c r="G272"/>
  <c r="H273" s="1"/>
  <c r="H272"/>
  <c r="I272"/>
  <c r="J272"/>
  <c r="K272"/>
  <c r="L272"/>
  <c r="F272"/>
  <c r="G273" s="1"/>
  <c r="G270"/>
  <c r="H271" s="1"/>
  <c r="H270"/>
  <c r="I271" s="1"/>
  <c r="I270"/>
  <c r="J271" s="1"/>
  <c r="J270"/>
  <c r="K271" s="1"/>
  <c r="K270"/>
  <c r="L271" s="1"/>
  <c r="L270"/>
  <c r="F270"/>
  <c r="G271" s="1"/>
  <c r="G268"/>
  <c r="H269" s="1"/>
  <c r="H268"/>
  <c r="I269" s="1"/>
  <c r="I268"/>
  <c r="J269" s="1"/>
  <c r="J268"/>
  <c r="K269" s="1"/>
  <c r="K268"/>
  <c r="L269" s="1"/>
  <c r="L268"/>
  <c r="F268"/>
  <c r="G269" s="1"/>
  <c r="G265"/>
  <c r="H265"/>
  <c r="I266" s="1"/>
  <c r="I265"/>
  <c r="J266" s="1"/>
  <c r="J265"/>
  <c r="K266" s="1"/>
  <c r="K265"/>
  <c r="L266" s="1"/>
  <c r="L265"/>
  <c r="F265"/>
  <c r="M265" s="1"/>
  <c r="G263"/>
  <c r="H263"/>
  <c r="I263"/>
  <c r="J263"/>
  <c r="K263"/>
  <c r="L263"/>
  <c r="G261"/>
  <c r="H262" s="1"/>
  <c r="H261"/>
  <c r="I262" s="1"/>
  <c r="I261"/>
  <c r="J262" s="1"/>
  <c r="J261"/>
  <c r="K262" s="1"/>
  <c r="K261"/>
  <c r="L262" s="1"/>
  <c r="L261"/>
  <c r="G259"/>
  <c r="H260" s="1"/>
  <c r="H259"/>
  <c r="I260" s="1"/>
  <c r="I259"/>
  <c r="J260" s="1"/>
  <c r="J259"/>
  <c r="K260" s="1"/>
  <c r="K259"/>
  <c r="L260" s="1"/>
  <c r="L259"/>
  <c r="F263"/>
  <c r="F261"/>
  <c r="G262" s="1"/>
  <c r="F259"/>
  <c r="M259" s="1"/>
  <c r="G256"/>
  <c r="H256"/>
  <c r="I256"/>
  <c r="J256"/>
  <c r="K256"/>
  <c r="L256"/>
  <c r="F256"/>
  <c r="G254"/>
  <c r="H254"/>
  <c r="I254"/>
  <c r="J255" s="1"/>
  <c r="J254"/>
  <c r="K255" s="1"/>
  <c r="K254"/>
  <c r="L254"/>
  <c r="G252"/>
  <c r="H253" s="1"/>
  <c r="H252"/>
  <c r="I253" s="1"/>
  <c r="I252"/>
  <c r="J253" s="1"/>
  <c r="J252"/>
  <c r="K253" s="1"/>
  <c r="K252"/>
  <c r="L253" s="1"/>
  <c r="L252"/>
  <c r="G250"/>
  <c r="H251" s="1"/>
  <c r="H250"/>
  <c r="I251" s="1"/>
  <c r="I250"/>
  <c r="J251" s="1"/>
  <c r="J250"/>
  <c r="K251" s="1"/>
  <c r="K250"/>
  <c r="L251" s="1"/>
  <c r="L250"/>
  <c r="G247"/>
  <c r="H248" s="1"/>
  <c r="H247"/>
  <c r="I247"/>
  <c r="J247"/>
  <c r="K248" s="1"/>
  <c r="K247"/>
  <c r="L247"/>
  <c r="F254"/>
  <c r="G255" s="1"/>
  <c r="F252"/>
  <c r="G253" s="1"/>
  <c r="F250"/>
  <c r="G251" s="1"/>
  <c r="F247"/>
  <c r="M247" s="1"/>
  <c r="G245"/>
  <c r="H245"/>
  <c r="I245"/>
  <c r="J246" s="1"/>
  <c r="J245"/>
  <c r="K245"/>
  <c r="L245"/>
  <c r="L243"/>
  <c r="G243"/>
  <c r="H244" s="1"/>
  <c r="H243"/>
  <c r="I244" s="1"/>
  <c r="I243"/>
  <c r="J244" s="1"/>
  <c r="J243"/>
  <c r="K244" s="1"/>
  <c r="K243"/>
  <c r="L244" s="1"/>
  <c r="G241"/>
  <c r="H242" s="1"/>
  <c r="H241"/>
  <c r="I242" s="1"/>
  <c r="I241"/>
  <c r="J242" s="1"/>
  <c r="J241"/>
  <c r="K242" s="1"/>
  <c r="K241"/>
  <c r="L242" s="1"/>
  <c r="L241"/>
  <c r="F245"/>
  <c r="F243"/>
  <c r="G244" s="1"/>
  <c r="F241"/>
  <c r="G242" s="1"/>
  <c r="G238"/>
  <c r="H238"/>
  <c r="I239" s="1"/>
  <c r="I238"/>
  <c r="J238"/>
  <c r="K238"/>
  <c r="L238"/>
  <c r="F238"/>
  <c r="G236"/>
  <c r="H237" s="1"/>
  <c r="H236"/>
  <c r="I236"/>
  <c r="J237" s="1"/>
  <c r="J236"/>
  <c r="K237" s="1"/>
  <c r="K236"/>
  <c r="L237" s="1"/>
  <c r="L236"/>
  <c r="G234"/>
  <c r="H235" s="1"/>
  <c r="H234"/>
  <c r="I235" s="1"/>
  <c r="I234"/>
  <c r="J235" s="1"/>
  <c r="J234"/>
  <c r="K235" s="1"/>
  <c r="K234"/>
  <c r="L235" s="1"/>
  <c r="L234"/>
  <c r="G232"/>
  <c r="H232"/>
  <c r="I233" s="1"/>
  <c r="I232"/>
  <c r="J232"/>
  <c r="K232"/>
  <c r="L232"/>
  <c r="F236"/>
  <c r="F234"/>
  <c r="G235" s="1"/>
  <c r="F232"/>
  <c r="G233" s="1"/>
  <c r="G229"/>
  <c r="H229"/>
  <c r="I229"/>
  <c r="J229"/>
  <c r="K229"/>
  <c r="L229"/>
  <c r="F229"/>
  <c r="G228"/>
  <c r="I228"/>
  <c r="J228"/>
  <c r="K228"/>
  <c r="L228"/>
  <c r="F228"/>
  <c r="G225"/>
  <c r="H225"/>
  <c r="I225"/>
  <c r="J225"/>
  <c r="K225"/>
  <c r="L225"/>
  <c r="F225"/>
  <c r="G222"/>
  <c r="H223" s="1"/>
  <c r="H222"/>
  <c r="I222"/>
  <c r="J222"/>
  <c r="K222"/>
  <c r="L223" s="1"/>
  <c r="L222"/>
  <c r="G220"/>
  <c r="H221" s="1"/>
  <c r="H220"/>
  <c r="I221" s="1"/>
  <c r="I220"/>
  <c r="J221" s="1"/>
  <c r="J220"/>
  <c r="K221" s="1"/>
  <c r="K220"/>
  <c r="L221" s="1"/>
  <c r="L220"/>
  <c r="G218"/>
  <c r="H219" s="1"/>
  <c r="H218"/>
  <c r="I219" s="1"/>
  <c r="I218"/>
  <c r="J219" s="1"/>
  <c r="J218"/>
  <c r="K219" s="1"/>
  <c r="K218"/>
  <c r="L219" s="1"/>
  <c r="L218"/>
  <c r="F222"/>
  <c r="G223" s="1"/>
  <c r="F220"/>
  <c r="G221" s="1"/>
  <c r="F218"/>
  <c r="G219" s="1"/>
  <c r="F215"/>
  <c r="G197"/>
  <c r="H197"/>
  <c r="I197"/>
  <c r="J198" s="1"/>
  <c r="J197"/>
  <c r="K197"/>
  <c r="L197"/>
  <c r="G206"/>
  <c r="H206"/>
  <c r="I206"/>
  <c r="J207" s="1"/>
  <c r="J206"/>
  <c r="K206"/>
  <c r="L206"/>
  <c r="G215"/>
  <c r="H215"/>
  <c r="I215"/>
  <c r="J215"/>
  <c r="K216" s="1"/>
  <c r="K215"/>
  <c r="L215"/>
  <c r="F206"/>
  <c r="G213"/>
  <c r="H213"/>
  <c r="I213"/>
  <c r="J213"/>
  <c r="K213"/>
  <c r="L213"/>
  <c r="G211"/>
  <c r="H212" s="1"/>
  <c r="H211"/>
  <c r="I212" s="1"/>
  <c r="I211"/>
  <c r="J212" s="1"/>
  <c r="J211"/>
  <c r="K212" s="1"/>
  <c r="K211"/>
  <c r="L212" s="1"/>
  <c r="L211"/>
  <c r="G209"/>
  <c r="H210" s="1"/>
  <c r="H209"/>
  <c r="I210" s="1"/>
  <c r="I209"/>
  <c r="J210" s="1"/>
  <c r="J209"/>
  <c r="K210" s="1"/>
  <c r="K209"/>
  <c r="L210" s="1"/>
  <c r="L209"/>
  <c r="F213"/>
  <c r="F211"/>
  <c r="G212" s="1"/>
  <c r="F209"/>
  <c r="G210" s="1"/>
  <c r="G204"/>
  <c r="H204"/>
  <c r="I204"/>
  <c r="J205" s="1"/>
  <c r="J204"/>
  <c r="K204"/>
  <c r="L204"/>
  <c r="G202"/>
  <c r="H203" s="1"/>
  <c r="H202"/>
  <c r="I203" s="1"/>
  <c r="I202"/>
  <c r="J203" s="1"/>
  <c r="J202"/>
  <c r="K203" s="1"/>
  <c r="K202"/>
  <c r="L203" s="1"/>
  <c r="L202"/>
  <c r="F204"/>
  <c r="G205" s="1"/>
  <c r="F202"/>
  <c r="G203" s="1"/>
  <c r="G200"/>
  <c r="H201" s="1"/>
  <c r="H200"/>
  <c r="I201" s="1"/>
  <c r="I200"/>
  <c r="J201" s="1"/>
  <c r="J200"/>
  <c r="K201" s="1"/>
  <c r="K200"/>
  <c r="L201" s="1"/>
  <c r="L200"/>
  <c r="F200"/>
  <c r="G201" s="1"/>
  <c r="F197"/>
  <c r="G195"/>
  <c r="H196" s="1"/>
  <c r="H195"/>
  <c r="I195"/>
  <c r="J196" s="1"/>
  <c r="J195"/>
  <c r="K195"/>
  <c r="L196" s="1"/>
  <c r="L195"/>
  <c r="F195"/>
  <c r="G193"/>
  <c r="H194" s="1"/>
  <c r="H193"/>
  <c r="I194" s="1"/>
  <c r="I193"/>
  <c r="J194" s="1"/>
  <c r="J193"/>
  <c r="K194" s="1"/>
  <c r="K193"/>
  <c r="L194" s="1"/>
  <c r="L193"/>
  <c r="F193"/>
  <c r="G194" s="1"/>
  <c r="G191"/>
  <c r="H192" s="1"/>
  <c r="H191"/>
  <c r="I192" s="1"/>
  <c r="I191"/>
  <c r="J192" s="1"/>
  <c r="J191"/>
  <c r="K192" s="1"/>
  <c r="K191"/>
  <c r="L192" s="1"/>
  <c r="L191"/>
  <c r="F191"/>
  <c r="G192" s="1"/>
  <c r="G188"/>
  <c r="H188"/>
  <c r="I188"/>
  <c r="J188"/>
  <c r="K189" s="1"/>
  <c r="K188"/>
  <c r="L188"/>
  <c r="F188"/>
  <c r="G186"/>
  <c r="H187" s="1"/>
  <c r="H186"/>
  <c r="I187" s="1"/>
  <c r="I186"/>
  <c r="J187" s="1"/>
  <c r="J186"/>
  <c r="K187" s="1"/>
  <c r="K186"/>
  <c r="L187" s="1"/>
  <c r="L186"/>
  <c r="F186"/>
  <c r="G187" s="1"/>
  <c r="G184"/>
  <c r="H184"/>
  <c r="I184"/>
  <c r="J184"/>
  <c r="K184"/>
  <c r="L184"/>
  <c r="F184"/>
  <c r="G182"/>
  <c r="H183" s="1"/>
  <c r="H182"/>
  <c r="I183" s="1"/>
  <c r="I182"/>
  <c r="J183" s="1"/>
  <c r="J182"/>
  <c r="K183" s="1"/>
  <c r="K182"/>
  <c r="L183" s="1"/>
  <c r="L182"/>
  <c r="F182"/>
  <c r="G183" s="1"/>
  <c r="G179"/>
  <c r="H180" s="1"/>
  <c r="H179"/>
  <c r="I180" s="1"/>
  <c r="I179"/>
  <c r="J180" s="1"/>
  <c r="J179"/>
  <c r="K180" s="1"/>
  <c r="K179"/>
  <c r="L180" s="1"/>
  <c r="L179"/>
  <c r="F179"/>
  <c r="M179" s="1"/>
  <c r="G177"/>
  <c r="H178" s="1"/>
  <c r="H177"/>
  <c r="I178" s="1"/>
  <c r="I177"/>
  <c r="J178" s="1"/>
  <c r="J177"/>
  <c r="K178" s="1"/>
  <c r="K177"/>
  <c r="L178" s="1"/>
  <c r="L177"/>
  <c r="F177"/>
  <c r="G178" s="1"/>
  <c r="G175"/>
  <c r="H176" s="1"/>
  <c r="H175"/>
  <c r="I176" s="1"/>
  <c r="I175"/>
  <c r="J176" s="1"/>
  <c r="J175"/>
  <c r="K176" s="1"/>
  <c r="K175"/>
  <c r="L176" s="1"/>
  <c r="L175"/>
  <c r="F175"/>
  <c r="G176" s="1"/>
  <c r="L173"/>
  <c r="G173"/>
  <c r="H174" s="1"/>
  <c r="H173"/>
  <c r="I174" s="1"/>
  <c r="I173"/>
  <c r="J174" s="1"/>
  <c r="J173"/>
  <c r="K174" s="1"/>
  <c r="K173"/>
  <c r="L174" s="1"/>
  <c r="F173"/>
  <c r="G174" s="1"/>
  <c r="G170"/>
  <c r="H171" s="1"/>
  <c r="H170"/>
  <c r="I171" s="1"/>
  <c r="I170"/>
  <c r="J171" s="1"/>
  <c r="J170"/>
  <c r="K171" s="1"/>
  <c r="K170"/>
  <c r="L171" s="1"/>
  <c r="L170"/>
  <c r="F170"/>
  <c r="M170" s="1"/>
  <c r="G168"/>
  <c r="H169" s="1"/>
  <c r="H168"/>
  <c r="I169" s="1"/>
  <c r="I168"/>
  <c r="J169" s="1"/>
  <c r="J168"/>
  <c r="K169" s="1"/>
  <c r="K168"/>
  <c r="L169" s="1"/>
  <c r="L168"/>
  <c r="F168"/>
  <c r="G169" s="1"/>
  <c r="G166"/>
  <c r="H166"/>
  <c r="I167" s="1"/>
  <c r="I166"/>
  <c r="J166"/>
  <c r="K167" s="1"/>
  <c r="K166"/>
  <c r="L166"/>
  <c r="F166"/>
  <c r="G164"/>
  <c r="H164"/>
  <c r="I164"/>
  <c r="J165" s="1"/>
  <c r="J164"/>
  <c r="K164"/>
  <c r="L164"/>
  <c r="F164"/>
  <c r="G165" s="1"/>
  <c r="G161"/>
  <c r="H161"/>
  <c r="I161"/>
  <c r="J161"/>
  <c r="K161"/>
  <c r="L161"/>
  <c r="F161"/>
  <c r="G159"/>
  <c r="H160" s="1"/>
  <c r="H159"/>
  <c r="I160" s="1"/>
  <c r="I159"/>
  <c r="J160" s="1"/>
  <c r="J159"/>
  <c r="K160" s="1"/>
  <c r="K159"/>
  <c r="L160" s="1"/>
  <c r="L159"/>
  <c r="G157"/>
  <c r="H157"/>
  <c r="I157"/>
  <c r="J157"/>
  <c r="K158" s="1"/>
  <c r="K157"/>
  <c r="L157"/>
  <c r="F159"/>
  <c r="G160" s="1"/>
  <c r="F157"/>
  <c r="F155"/>
  <c r="G155"/>
  <c r="H155"/>
  <c r="I155"/>
  <c r="J155"/>
  <c r="K156" s="1"/>
  <c r="K155"/>
  <c r="L155"/>
  <c r="G152"/>
  <c r="H152"/>
  <c r="I152"/>
  <c r="J152"/>
  <c r="K152"/>
  <c r="L152"/>
  <c r="M152" s="1"/>
  <c r="G150"/>
  <c r="H150"/>
  <c r="I150"/>
  <c r="J150"/>
  <c r="K150"/>
  <c r="L150"/>
  <c r="F150"/>
  <c r="G147"/>
  <c r="H147"/>
  <c r="I147"/>
  <c r="K147"/>
  <c r="L147"/>
  <c r="F147"/>
  <c r="G141"/>
  <c r="H142" s="1"/>
  <c r="H141"/>
  <c r="I141"/>
  <c r="K141"/>
  <c r="L141"/>
  <c r="F141"/>
  <c r="H148" l="1"/>
  <c r="K264"/>
  <c r="J257"/>
  <c r="I264"/>
  <c r="H257"/>
  <c r="G264"/>
  <c r="H255"/>
  <c r="L246"/>
  <c r="K246"/>
  <c r="H246"/>
  <c r="G246"/>
  <c r="G237"/>
  <c r="L216"/>
  <c r="M215"/>
  <c r="K223"/>
  <c r="J216"/>
  <c r="J223"/>
  <c r="I223"/>
  <c r="I216"/>
  <c r="H216"/>
  <c r="L214"/>
  <c r="K214"/>
  <c r="I207"/>
  <c r="H207"/>
  <c r="G214"/>
  <c r="M197"/>
  <c r="I205"/>
  <c r="I198"/>
  <c r="I196"/>
  <c r="G196"/>
  <c r="J167"/>
  <c r="H167"/>
  <c r="G167"/>
  <c r="L158"/>
  <c r="L233"/>
  <c r="K233"/>
  <c r="J233"/>
  <c r="I230"/>
  <c r="H233"/>
  <c r="L165"/>
  <c r="I165"/>
  <c r="H162"/>
  <c r="J156"/>
  <c r="J153"/>
  <c r="K165"/>
  <c r="J162"/>
  <c r="I162"/>
  <c r="H165"/>
  <c r="L156"/>
  <c r="I153"/>
  <c r="I156"/>
  <c r="H156"/>
  <c r="G156"/>
  <c r="H226"/>
  <c r="L273"/>
  <c r="K273"/>
  <c r="J273"/>
  <c r="I273"/>
  <c r="H266"/>
  <c r="M256"/>
  <c r="L257"/>
  <c r="L264"/>
  <c r="K257"/>
  <c r="J264"/>
  <c r="I257"/>
  <c r="H264"/>
  <c r="L248"/>
  <c r="L255"/>
  <c r="J248"/>
  <c r="I248"/>
  <c r="I255"/>
  <c r="M238"/>
  <c r="L239"/>
  <c r="K239"/>
  <c r="J239"/>
  <c r="I246"/>
  <c r="H239"/>
  <c r="M229"/>
  <c r="L230"/>
  <c r="K230"/>
  <c r="J230"/>
  <c r="I237"/>
  <c r="H230"/>
  <c r="M206"/>
  <c r="L207"/>
  <c r="K207"/>
  <c r="J214"/>
  <c r="I214"/>
  <c r="H214"/>
  <c r="L205"/>
  <c r="L198"/>
  <c r="K205"/>
  <c r="K198"/>
  <c r="H205"/>
  <c r="H198"/>
  <c r="M188"/>
  <c r="L189"/>
  <c r="K196"/>
  <c r="J189"/>
  <c r="I189"/>
  <c r="H189"/>
  <c r="M161"/>
  <c r="L162"/>
  <c r="L167"/>
  <c r="K162"/>
  <c r="L153"/>
  <c r="K153"/>
  <c r="J158"/>
  <c r="I158"/>
  <c r="H158"/>
  <c r="H153"/>
  <c r="G153"/>
  <c r="G158"/>
  <c r="J226"/>
  <c r="I226"/>
  <c r="K226"/>
  <c r="L226"/>
  <c r="G148"/>
  <c r="I148"/>
  <c r="L142"/>
  <c r="L148"/>
  <c r="I142"/>
  <c r="G142"/>
  <c r="M280"/>
  <c r="G226"/>
  <c r="M225"/>
  <c r="G162"/>
  <c r="G230"/>
  <c r="G239"/>
  <c r="G248"/>
  <c r="G257"/>
  <c r="G266"/>
  <c r="G216"/>
  <c r="G171"/>
  <c r="G180"/>
  <c r="G189"/>
  <c r="G260"/>
  <c r="G207"/>
  <c r="G198"/>
  <c r="L185"/>
  <c r="K185"/>
  <c r="J185"/>
  <c r="I185"/>
  <c r="H185"/>
  <c r="G185"/>
  <c r="C4" l="1"/>
  <c r="B38" l="1"/>
  <c r="B276"/>
  <c r="B269"/>
  <c r="B268"/>
  <c r="B265"/>
  <c r="B253"/>
  <c r="B252"/>
  <c r="B242"/>
  <c r="B241"/>
  <c r="B238"/>
  <c r="B230"/>
  <c r="B226"/>
  <c r="B225"/>
  <c r="B216"/>
  <c r="B214"/>
  <c r="B213"/>
  <c r="B203"/>
  <c r="B202"/>
  <c r="B271"/>
  <c r="B270"/>
  <c r="B260"/>
  <c r="B257"/>
  <c r="B255"/>
  <c r="B254"/>
  <c r="B244"/>
  <c r="B243"/>
  <c r="B233"/>
  <c r="B232"/>
  <c r="B229"/>
  <c r="B228"/>
  <c r="B227"/>
  <c r="B219"/>
  <c r="B218"/>
  <c r="B215"/>
  <c r="B207"/>
  <c r="B205"/>
  <c r="B204"/>
  <c r="B280"/>
  <c r="B273"/>
  <c r="B272"/>
  <c r="B262"/>
  <c r="B261"/>
  <c r="B259"/>
  <c r="B256"/>
  <c r="B248"/>
  <c r="B246"/>
  <c r="B245"/>
  <c r="B235"/>
  <c r="B234"/>
  <c r="B221"/>
  <c r="B220"/>
  <c r="B210"/>
  <c r="B209"/>
  <c r="B206"/>
  <c r="B278"/>
  <c r="B264"/>
  <c r="B263"/>
  <c r="B192"/>
  <c r="B191"/>
  <c r="B188"/>
  <c r="B180"/>
  <c r="B178"/>
  <c r="B177"/>
  <c r="B167"/>
  <c r="B166"/>
  <c r="B156"/>
  <c r="B155"/>
  <c r="B152"/>
  <c r="B148"/>
  <c r="B142"/>
  <c r="B108"/>
  <c r="B101"/>
  <c r="B100"/>
  <c r="B93"/>
  <c r="B92"/>
  <c r="B247"/>
  <c r="B239"/>
  <c r="B223"/>
  <c r="B222"/>
  <c r="B194"/>
  <c r="B193"/>
  <c r="B183"/>
  <c r="B182"/>
  <c r="B179"/>
  <c r="B171"/>
  <c r="B169"/>
  <c r="B168"/>
  <c r="B158"/>
  <c r="B157"/>
  <c r="B150"/>
  <c r="B149"/>
  <c r="B147"/>
  <c r="B143"/>
  <c r="B141"/>
  <c r="B107"/>
  <c r="B106"/>
  <c r="B99"/>
  <c r="B98"/>
  <c r="B237"/>
  <c r="B236"/>
  <c r="B212"/>
  <c r="B211"/>
  <c r="B198"/>
  <c r="B196"/>
  <c r="B195"/>
  <c r="B185"/>
  <c r="B184"/>
  <c r="B174"/>
  <c r="B173"/>
  <c r="B170"/>
  <c r="B162"/>
  <c r="B160"/>
  <c r="B159"/>
  <c r="B144"/>
  <c r="B105"/>
  <c r="B104"/>
  <c r="B97"/>
  <c r="B96"/>
  <c r="B89"/>
  <c r="B88"/>
  <c r="B75"/>
  <c r="B94"/>
  <c r="B91"/>
  <c r="B83"/>
  <c r="B73"/>
  <c r="B72"/>
  <c r="B65"/>
  <c r="B64"/>
  <c r="B57"/>
  <c r="B56"/>
  <c r="B71"/>
  <c r="B70"/>
  <c r="B54"/>
  <c r="B197"/>
  <c r="B165"/>
  <c r="B90"/>
  <c r="B76"/>
  <c r="B266"/>
  <c r="B189"/>
  <c r="B176"/>
  <c r="B175"/>
  <c r="B153"/>
  <c r="B102"/>
  <c r="B95"/>
  <c r="B63"/>
  <c r="B62"/>
  <c r="B55"/>
  <c r="B200"/>
  <c r="B164"/>
  <c r="B161"/>
  <c r="B85"/>
  <c r="B74"/>
  <c r="B67"/>
  <c r="B58"/>
  <c r="B51"/>
  <c r="B275"/>
  <c r="B251"/>
  <c r="B250"/>
  <c r="B187"/>
  <c r="B186"/>
  <c r="B103"/>
  <c r="B86"/>
  <c r="B69"/>
  <c r="B68"/>
  <c r="B61"/>
  <c r="B60"/>
  <c r="B53"/>
  <c r="B52"/>
  <c r="B201"/>
  <c r="B87"/>
  <c r="B84"/>
  <c r="B66"/>
  <c r="B59"/>
  <c r="B25"/>
  <c r="B20"/>
  <c r="B30"/>
  <c r="B19"/>
  <c r="B33"/>
  <c r="B24"/>
  <c r="B42"/>
  <c r="B31"/>
  <c r="B21"/>
  <c r="B23"/>
  <c r="B43"/>
  <c r="B34"/>
  <c r="B28"/>
  <c r="B29"/>
  <c r="B37"/>
  <c r="B41"/>
  <c r="B22"/>
  <c r="B26"/>
  <c r="B32"/>
  <c r="B35"/>
  <c r="B39"/>
  <c r="B44"/>
  <c r="B27"/>
  <c r="B36"/>
  <c r="B40"/>
  <c r="H228" l="1"/>
  <c r="J147" l="1"/>
  <c r="J148" s="1"/>
  <c r="J116"/>
  <c r="J117" s="1"/>
  <c r="J143" s="1"/>
  <c r="J141" l="1"/>
  <c r="K148"/>
  <c r="K117"/>
  <c r="K143" s="1"/>
  <c r="K142" l="1"/>
  <c r="J142"/>
</calcChain>
</file>

<file path=xl/sharedStrings.xml><?xml version="1.0" encoding="utf-8"?>
<sst xmlns="http://schemas.openxmlformats.org/spreadsheetml/2006/main" count="808" uniqueCount="151">
  <si>
    <t>отчет</t>
  </si>
  <si>
    <t>оценка</t>
  </si>
  <si>
    <t>Коды</t>
  </si>
  <si>
    <t>Код МО</t>
  </si>
  <si>
    <t>Прогноз социально-экономического развития муниципальных образований Ростовской области на 2023 – 2025 годы</t>
  </si>
  <si>
    <t>Единица измерения</t>
  </si>
  <si>
    <t xml:space="preserve">Аксайский район              </t>
  </si>
  <si>
    <t xml:space="preserve">Багаевский район             </t>
  </si>
  <si>
    <t xml:space="preserve">Белокалитвинский район       </t>
  </si>
  <si>
    <t xml:space="preserve">Верхнедонской район          </t>
  </si>
  <si>
    <t xml:space="preserve">Веселовский район            </t>
  </si>
  <si>
    <t xml:space="preserve">Волгодонской район           </t>
  </si>
  <si>
    <t xml:space="preserve">Дубовский район              </t>
  </si>
  <si>
    <t xml:space="preserve">Егорлыкский район            </t>
  </si>
  <si>
    <t xml:space="preserve">Заветинский район            </t>
  </si>
  <si>
    <t xml:space="preserve">Зерноградский район          </t>
  </si>
  <si>
    <t xml:space="preserve">Зимовниковский район         </t>
  </si>
  <si>
    <t xml:space="preserve">Кагальницкий район           </t>
  </si>
  <si>
    <t xml:space="preserve">Каменский район              </t>
  </si>
  <si>
    <t xml:space="preserve">Кашарский район              </t>
  </si>
  <si>
    <t xml:space="preserve">Константиновский район       </t>
  </si>
  <si>
    <t xml:space="preserve">Красносулинский район        </t>
  </si>
  <si>
    <t xml:space="preserve">Куйбышевский район           </t>
  </si>
  <si>
    <t xml:space="preserve">Мартыновский район           </t>
  </si>
  <si>
    <t xml:space="preserve">Матвеево-Курганский район    </t>
  </si>
  <si>
    <t xml:space="preserve">Миллеровский район           </t>
  </si>
  <si>
    <t xml:space="preserve">Милютинский район            </t>
  </si>
  <si>
    <t xml:space="preserve">Морозовский район            </t>
  </si>
  <si>
    <t xml:space="preserve">Мясниковский район           </t>
  </si>
  <si>
    <t xml:space="preserve">Неклиновский район           </t>
  </si>
  <si>
    <t xml:space="preserve">Обливский район              </t>
  </si>
  <si>
    <t xml:space="preserve">Октябрьский район            </t>
  </si>
  <si>
    <t xml:space="preserve">Орловский район              </t>
  </si>
  <si>
    <t xml:space="preserve">Песчанокопский район         </t>
  </si>
  <si>
    <t xml:space="preserve">Пролетарский район           </t>
  </si>
  <si>
    <t xml:space="preserve">Ремонтненский район          </t>
  </si>
  <si>
    <t xml:space="preserve">Родионово-Несветайский район </t>
  </si>
  <si>
    <t xml:space="preserve">Сальский район               </t>
  </si>
  <si>
    <t xml:space="preserve">Семикаракорский район        </t>
  </si>
  <si>
    <t xml:space="preserve">Тарасовский район            </t>
  </si>
  <si>
    <t xml:space="preserve">Тацинский район              </t>
  </si>
  <si>
    <t xml:space="preserve">Усть-Донецкий район          </t>
  </si>
  <si>
    <t xml:space="preserve">Целинский район              </t>
  </si>
  <si>
    <t xml:space="preserve">Цимлянский район             </t>
  </si>
  <si>
    <t xml:space="preserve">Чертковский район            </t>
  </si>
  <si>
    <t xml:space="preserve">Шолоховский район            </t>
  </si>
  <si>
    <t>г. Азов</t>
  </si>
  <si>
    <t>г. Донецк</t>
  </si>
  <si>
    <t>г. Ростов-на-Дону</t>
  </si>
  <si>
    <t>г. Батайск</t>
  </si>
  <si>
    <t>г. Волгодонск</t>
  </si>
  <si>
    <t>г. Гуково</t>
  </si>
  <si>
    <t>г. Зверево</t>
  </si>
  <si>
    <t>г. Каменск-Шахтинский</t>
  </si>
  <si>
    <t>г. Новошахтинск</t>
  </si>
  <si>
    <t>г. Таганрог</t>
  </si>
  <si>
    <t>г. Шахты</t>
  </si>
  <si>
    <t>Азовский район</t>
  </si>
  <si>
    <t>г. Новочеркасск</t>
  </si>
  <si>
    <t>Боковский район</t>
  </si>
  <si>
    <t xml:space="preserve">Советский район          </t>
  </si>
  <si>
    <t>Код</t>
  </si>
  <si>
    <t>Код для Excel (поисковый)</t>
  </si>
  <si>
    <t>Код показателя</t>
  </si>
  <si>
    <t>Код раздела</t>
  </si>
  <si>
    <t xml:space="preserve"> </t>
  </si>
  <si>
    <t xml:space="preserve">        </t>
  </si>
  <si>
    <t>тонн</t>
  </si>
  <si>
    <t>Картофель</t>
  </si>
  <si>
    <t>Овощи</t>
  </si>
  <si>
    <t>Плоды и ягоды</t>
  </si>
  <si>
    <t>Виноград</t>
  </si>
  <si>
    <t>Произведено (реализовано на убой) скота и птицы в живом весе</t>
  </si>
  <si>
    <t>Молоко</t>
  </si>
  <si>
    <t>Яйца</t>
  </si>
  <si>
    <t>тыс. штук</t>
  </si>
  <si>
    <t>Шерсть (физический вес)</t>
  </si>
  <si>
    <t>центнеров</t>
  </si>
  <si>
    <t>Прочая продукция сельского хозяйства</t>
  </si>
  <si>
    <t>тыс. руб.</t>
  </si>
  <si>
    <t>Вид продукции</t>
  </si>
  <si>
    <t>в том числе</t>
  </si>
  <si>
    <t>Сельхозпредприятия (крупные, средние, малые, подсобные)</t>
  </si>
  <si>
    <t xml:space="preserve">Крестьянские (фермерские) хозяйства и индивидуальные предприниматели </t>
  </si>
  <si>
    <t xml:space="preserve">Личные подсобные хозяйства населения </t>
  </si>
  <si>
    <t>Сельское хозяйство</t>
  </si>
  <si>
    <t xml:space="preserve">Объем продукции сельского хозяйства в хозяйствах всех категорий </t>
  </si>
  <si>
    <t>тыс.руб. в ценах соответствующих лет</t>
  </si>
  <si>
    <t>Индекс производства продукции сельского хозяйства в хозяйствах всех категорий</t>
  </si>
  <si>
    <t>% к предыдущему году</t>
  </si>
  <si>
    <t>Индекс-дефлятор продукции сельского хозяйства в хозяйствах всех категорий</t>
  </si>
  <si>
    <t>в том числе:</t>
  </si>
  <si>
    <t>Растениеводство</t>
  </si>
  <si>
    <t xml:space="preserve">Объем продукции растениеводства в хозяйствах всех категорий </t>
  </si>
  <si>
    <t>Индекс производства продукции растениеводства</t>
  </si>
  <si>
    <t>Индекс-дефлятор продукции растениеводства</t>
  </si>
  <si>
    <t xml:space="preserve">в том числе </t>
  </si>
  <si>
    <t>Животноводство</t>
  </si>
  <si>
    <t xml:space="preserve">Объем продукции животноводства в хозяйствах всех категорий </t>
  </si>
  <si>
    <t>Индекс производства продукции животноводства</t>
  </si>
  <si>
    <t>Индекс-дефлятор продукции животноводства</t>
  </si>
  <si>
    <t>Рыболовство</t>
  </si>
  <si>
    <t>Объем отгруженных товаров собственного производства, выполненных работ и услуг</t>
  </si>
  <si>
    <t>тыс.руб. в ценах                              соответствующих лет</t>
  </si>
  <si>
    <t>Индекс производства продукции рыболовства</t>
  </si>
  <si>
    <t>в % к предыдущему году</t>
  </si>
  <si>
    <t>Рыбоводство</t>
  </si>
  <si>
    <r>
      <t>Зерно</t>
    </r>
    <r>
      <rPr>
        <b/>
        <i/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(в весе после доработки)</t>
    </r>
  </si>
  <si>
    <r>
      <t xml:space="preserve">Подсолнечник </t>
    </r>
    <r>
      <rPr>
        <i/>
        <sz val="12"/>
        <rFont val="Times New Roman"/>
        <family val="1"/>
        <charset val="204"/>
      </rPr>
      <t>(бункерный/первоначальный вес)</t>
    </r>
  </si>
  <si>
    <r>
      <t xml:space="preserve">Лен                                                              </t>
    </r>
    <r>
      <rPr>
        <i/>
        <sz val="12"/>
        <rFont val="Times New Roman"/>
        <family val="1"/>
        <charset val="204"/>
      </rPr>
      <t>(первоначально-оприходованный вес)</t>
    </r>
  </si>
  <si>
    <r>
      <t>Сахарная свекла /фабричная/</t>
    </r>
    <r>
      <rPr>
        <b/>
        <i/>
        <sz val="12"/>
        <rFont val="Times New Roman"/>
        <family val="1"/>
        <charset val="204"/>
      </rPr>
      <t xml:space="preserve">                 </t>
    </r>
    <r>
      <rPr>
        <i/>
        <sz val="12"/>
        <rFont val="Times New Roman"/>
        <family val="1"/>
        <charset val="204"/>
      </rPr>
      <t>(в весе после доработки)</t>
    </r>
  </si>
  <si>
    <t>II. Сельское хозяйство, рыболовство и рыбоводство</t>
  </si>
  <si>
    <t>Производство основных видов продукции</t>
  </si>
  <si>
    <t>Все категории хозяйств</t>
  </si>
  <si>
    <t>%</t>
  </si>
  <si>
    <t>Улов рыбы в естественных водоемах и прудах</t>
  </si>
  <si>
    <t>прогноз</t>
  </si>
  <si>
    <t>Показатели</t>
  </si>
  <si>
    <t>Обозначения ячеек:</t>
  </si>
  <si>
    <t>Таблица 1</t>
  </si>
  <si>
    <t>Таблица 2</t>
  </si>
  <si>
    <t>Таблица 3</t>
  </si>
  <si>
    <t>Таблица 4</t>
  </si>
  <si>
    <t>Таблица 5</t>
  </si>
  <si>
    <t>Личные подсобные хозяйства</t>
  </si>
  <si>
    <t>Все категории хозяйств (СВОД)</t>
  </si>
  <si>
    <t>Рассчитывается на основании данных об объеме продукции и индекс-дефляторе</t>
  </si>
  <si>
    <t>Заполняется автоматически на основании данных из предыдущих таблиц</t>
  </si>
  <si>
    <r>
      <t xml:space="preserve">Сахарная свекла/фабричная </t>
    </r>
    <r>
      <rPr>
        <i/>
        <sz val="12"/>
        <rFont val="Times New Roman"/>
        <family val="1"/>
        <charset val="204"/>
      </rPr>
      <t>(в весе после доработки)</t>
    </r>
  </si>
  <si>
    <t>x</t>
  </si>
  <si>
    <t>Темп к предыдущему году</t>
  </si>
  <si>
    <t>Темп роста продукции животноводства в хозяйствах всех категорий</t>
  </si>
  <si>
    <t>Темп роста продукции сельского хозяйства (в сопоставимых ценах)</t>
  </si>
  <si>
    <r>
      <t xml:space="preserve">Сахарная свекла /фабричная </t>
    </r>
    <r>
      <rPr>
        <i/>
        <sz val="12"/>
        <rFont val="Times New Roman"/>
        <family val="1"/>
        <charset val="204"/>
      </rPr>
      <t>(в весе после доработки)</t>
    </r>
  </si>
  <si>
    <r>
      <t xml:space="preserve">Ячейки, отмеченные </t>
    </r>
    <r>
      <rPr>
        <b/>
        <i/>
        <sz val="12"/>
        <color indexed="8"/>
        <rFont val="Times New Roman"/>
        <family val="1"/>
        <charset val="204"/>
      </rPr>
      <t>голубым</t>
    </r>
    <r>
      <rPr>
        <sz val="12"/>
        <color indexed="8"/>
        <rFont val="Times New Roman"/>
        <family val="1"/>
        <charset val="204"/>
      </rPr>
      <t xml:space="preserve"> цветом</t>
    </r>
  </si>
  <si>
    <r>
      <t xml:space="preserve">Ячейки, отмеченные </t>
    </r>
    <r>
      <rPr>
        <b/>
        <i/>
        <sz val="12"/>
        <rFont val="Times New Roman"/>
        <family val="1"/>
        <charset val="204"/>
      </rPr>
      <t>белым</t>
    </r>
    <r>
      <rPr>
        <sz val="12"/>
        <rFont val="Times New Roman"/>
        <family val="1"/>
        <charset val="204"/>
      </rPr>
      <t xml:space="preserve"> цветом</t>
    </r>
  </si>
  <si>
    <t>Доступные для заполнения ячейки</t>
  </si>
  <si>
    <t>Недоступные для заполнения ячейки</t>
  </si>
  <si>
    <t>2025 в % к 2019</t>
  </si>
  <si>
    <r>
      <t xml:space="preserve">Ячейки, отмеченные </t>
    </r>
    <r>
      <rPr>
        <b/>
        <sz val="12"/>
        <color indexed="8"/>
        <rFont val="Times New Roman"/>
        <family val="1"/>
        <charset val="204"/>
      </rPr>
      <t>иным</t>
    </r>
    <r>
      <rPr>
        <sz val="12"/>
        <color indexed="8"/>
        <rFont val="Times New Roman"/>
        <family val="1"/>
        <charset val="204"/>
      </rPr>
      <t xml:space="preserve"> цветом</t>
    </r>
  </si>
  <si>
    <t>Создают удобство для восприятия (недоступны для заполнения)</t>
  </si>
  <si>
    <r>
      <t>Сахарная свекла /фабричная/</t>
    </r>
    <r>
      <rPr>
        <b/>
        <i/>
        <sz val="12"/>
        <rFont val="Times New Roman"/>
        <family val="1"/>
        <charset val="204"/>
      </rPr>
      <t xml:space="preserve">
</t>
    </r>
    <r>
      <rPr>
        <i/>
        <sz val="12"/>
        <rFont val="Times New Roman"/>
        <family val="1"/>
        <charset val="204"/>
      </rPr>
      <t>(в весе после доработки)</t>
    </r>
  </si>
  <si>
    <t>Производство продукции растениеводства, животноводства, рыболовства и рыбоводства</t>
  </si>
  <si>
    <t>Должность: ведущий специалист</t>
  </si>
  <si>
    <t xml:space="preserve">Исполнтель: </t>
  </si>
  <si>
    <t>Номер телефона: 88635378142</t>
  </si>
  <si>
    <t>Должность: Начальник  сектора экономики и финансов</t>
  </si>
  <si>
    <t>О.Н.Григорьева</t>
  </si>
  <si>
    <t>С.Д.Никонова</t>
  </si>
  <si>
    <t xml:space="preserve">Согласовано: </t>
  </si>
  <si>
    <t xml:space="preserve">Меркуловское сельское поселение            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</si>
</sst>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.000"/>
  </numFmts>
  <fonts count="29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0"/>
      <color rgb="FFA9A9A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 "/>
      <charset val="204"/>
    </font>
    <font>
      <sz val="12"/>
      <color theme="0" tint="-0.34998626667073579"/>
      <name val="Times New Roman"/>
      <family val="1"/>
      <charset val="204"/>
    </font>
    <font>
      <u/>
      <sz val="10"/>
      <color theme="10"/>
      <name val="Arial Cyr"/>
      <charset val="204"/>
    </font>
    <font>
      <b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3" fillId="0" borderId="0"/>
    <xf numFmtId="0" fontId="21" fillId="0" borderId="0" applyNumberFormat="0" applyFill="0" applyBorder="0" applyAlignment="0" applyProtection="0"/>
  </cellStyleXfs>
  <cellXfs count="157">
    <xf numFmtId="0" fontId="0" fillId="0" borderId="0" xfId="0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/>
    <xf numFmtId="49" fontId="0" fillId="0" borderId="0" xfId="0" applyNumberFormat="1" applyFill="1" applyAlignment="1"/>
    <xf numFmtId="49" fontId="0" fillId="0" borderId="0" xfId="0" applyNumberFormat="1" applyFont="1" applyFill="1" applyAlignment="1"/>
    <xf numFmtId="49" fontId="0" fillId="0" borderId="0" xfId="0" applyNumberFormat="1" applyFill="1"/>
    <xf numFmtId="0" fontId="0" fillId="0" borderId="0" xfId="0" applyFill="1"/>
    <xf numFmtId="0" fontId="6" fillId="0" borderId="0" xfId="0" applyFont="1"/>
    <xf numFmtId="0" fontId="7" fillId="2" borderId="1" xfId="0" applyFont="1" applyFill="1" applyBorder="1" applyAlignment="1" applyProtection="1">
      <alignment horizontal="center" vertical="center"/>
      <protection locked="0"/>
    </xf>
    <xf numFmtId="0" fontId="6" fillId="0" borderId="0" xfId="1" applyFont="1" applyAlignment="1" applyProtection="1">
      <alignment horizontal="center" vertical="center"/>
    </xf>
    <xf numFmtId="0" fontId="7" fillId="2" borderId="1" xfId="1" applyNumberFormat="1" applyFont="1" applyFill="1" applyBorder="1" applyAlignment="1" applyProtection="1">
      <alignment horizontal="center" vertical="center"/>
    </xf>
    <xf numFmtId="0" fontId="8" fillId="0" borderId="0" xfId="1" applyFont="1" applyAlignment="1" applyProtection="1">
      <alignment horizontal="center"/>
    </xf>
    <xf numFmtId="0" fontId="8" fillId="0" borderId="0" xfId="0" applyFont="1" applyAlignment="1" applyProtection="1">
      <alignment horizontal="center"/>
    </xf>
    <xf numFmtId="0" fontId="6" fillId="0" borderId="0" xfId="0" applyFont="1" applyProtection="1"/>
    <xf numFmtId="0" fontId="0" fillId="0" borderId="0" xfId="0" applyFill="1" applyProtection="1"/>
    <xf numFmtId="0" fontId="6" fillId="0" borderId="0" xfId="0" applyFont="1" applyFill="1"/>
    <xf numFmtId="0" fontId="12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4" fillId="0" borderId="0" xfId="1" applyFont="1" applyFill="1" applyProtection="1"/>
    <xf numFmtId="0" fontId="8" fillId="3" borderId="0" xfId="1" applyFont="1" applyFill="1" applyProtection="1">
      <protection locked="0"/>
    </xf>
    <xf numFmtId="0" fontId="4" fillId="3" borderId="0" xfId="1" applyFont="1" applyFill="1" applyProtection="1">
      <protection locked="0"/>
    </xf>
    <xf numFmtId="0" fontId="6" fillId="3" borderId="0" xfId="1" applyFont="1" applyFill="1" applyProtection="1">
      <protection locked="0"/>
    </xf>
    <xf numFmtId="0" fontId="6" fillId="0" borderId="0" xfId="0" applyFont="1" applyBorder="1" applyProtection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 applyProtection="1">
      <alignment horizontal="left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164" fontId="5" fillId="0" borderId="1" xfId="0" applyNumberFormat="1" applyFont="1" applyFill="1" applyBorder="1" applyAlignment="1">
      <alignment horizontal="center"/>
    </xf>
    <xf numFmtId="0" fontId="5" fillId="0" borderId="1" xfId="0" quotePrefix="1" applyFont="1" applyFill="1" applyBorder="1" applyAlignment="1">
      <alignment horizontal="center" vertical="center" wrapText="1"/>
    </xf>
    <xf numFmtId="0" fontId="6" fillId="2" borderId="1" xfId="5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Protection="1"/>
    <xf numFmtId="164" fontId="9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 applyProtection="1">
      <alignment wrapText="1"/>
    </xf>
    <xf numFmtId="0" fontId="14" fillId="2" borderId="1" xfId="1" applyNumberFormat="1" applyFont="1" applyFill="1" applyBorder="1" applyAlignment="1" applyProtection="1">
      <alignment horizontal="center" vertical="center"/>
    </xf>
    <xf numFmtId="0" fontId="0" fillId="0" borderId="0" xfId="0" applyBorder="1"/>
    <xf numFmtId="0" fontId="5" fillId="0" borderId="0" xfId="0" applyFont="1" applyBorder="1"/>
    <xf numFmtId="165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3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/>
    </xf>
    <xf numFmtId="0" fontId="15" fillId="0" borderId="1" xfId="0" applyFont="1" applyFill="1" applyBorder="1" applyAlignment="1" applyProtection="1">
      <alignment vertical="center" wrapText="1"/>
    </xf>
    <xf numFmtId="164" fontId="5" fillId="0" borderId="1" xfId="0" applyNumberFormat="1" applyFont="1" applyFill="1" applyBorder="1" applyAlignment="1" applyProtection="1">
      <alignment horizontal="center" vertical="center"/>
    </xf>
    <xf numFmtId="164" fontId="9" fillId="0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left" vertical="center"/>
    </xf>
    <xf numFmtId="164" fontId="9" fillId="0" borderId="1" xfId="0" applyNumberFormat="1" applyFont="1" applyFill="1" applyBorder="1" applyAlignment="1" applyProtection="1">
      <alignment horizontal="right" vertical="center"/>
    </xf>
    <xf numFmtId="0" fontId="9" fillId="0" borderId="1" xfId="0" quotePrefix="1" applyFont="1" applyFill="1" applyBorder="1" applyAlignment="1" applyProtection="1">
      <alignment horizontal="left" vertical="center"/>
    </xf>
    <xf numFmtId="164" fontId="5" fillId="0" borderId="1" xfId="0" applyNumberFormat="1" applyFont="1" applyFill="1" applyBorder="1" applyAlignment="1" applyProtection="1">
      <alignment horizontal="right" vertical="center"/>
    </xf>
    <xf numFmtId="164" fontId="5" fillId="0" borderId="1" xfId="0" applyNumberFormat="1" applyFont="1" applyFill="1" applyBorder="1" applyProtection="1"/>
    <xf numFmtId="164" fontId="5" fillId="0" borderId="1" xfId="0" applyNumberFormat="1" applyFont="1" applyFill="1" applyBorder="1" applyAlignment="1" applyProtection="1">
      <alignment horizont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2" applyFill="1" applyProtection="1"/>
    <xf numFmtId="0" fontId="16" fillId="0" borderId="0" xfId="0" applyFont="1" applyProtection="1"/>
    <xf numFmtId="0" fontId="11" fillId="0" borderId="0" xfId="0" applyFont="1" applyFill="1" applyBorder="1" applyAlignment="1" applyProtection="1"/>
    <xf numFmtId="0" fontId="17" fillId="0" borderId="0" xfId="0" applyFont="1" applyProtection="1"/>
    <xf numFmtId="0" fontId="9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right" vertical="center"/>
    </xf>
    <xf numFmtId="0" fontId="16" fillId="0" borderId="0" xfId="0" applyFont="1" applyFill="1"/>
    <xf numFmtId="0" fontId="16" fillId="0" borderId="0" xfId="0" applyFont="1"/>
    <xf numFmtId="0" fontId="22" fillId="0" borderId="0" xfId="0" applyFont="1"/>
    <xf numFmtId="165" fontId="9" fillId="0" borderId="0" xfId="0" applyNumberFormat="1" applyFont="1" applyFill="1" applyBorder="1" applyAlignment="1">
      <alignment horizontal="center" vertical="center"/>
    </xf>
    <xf numFmtId="164" fontId="9" fillId="0" borderId="7" xfId="0" applyNumberFormat="1" applyFont="1" applyFill="1" applyBorder="1" applyAlignment="1">
      <alignment horizontal="right" vertical="center"/>
    </xf>
    <xf numFmtId="165" fontId="9" fillId="0" borderId="7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 applyProtection="1">
      <alignment horizontal="left" vertical="center" wrapText="1"/>
    </xf>
    <xf numFmtId="0" fontId="5" fillId="5" borderId="1" xfId="0" applyFont="1" applyFill="1" applyBorder="1" applyAlignment="1" applyProtection="1">
      <alignment horizontal="left" vertical="center" wrapText="1"/>
    </xf>
    <xf numFmtId="0" fontId="9" fillId="5" borderId="1" xfId="0" applyFont="1" applyFill="1" applyBorder="1" applyAlignment="1" applyProtection="1">
      <alignment horizontal="left" vertical="center" wrapText="1"/>
    </xf>
    <xf numFmtId="0" fontId="1" fillId="6" borderId="1" xfId="0" applyFont="1" applyFill="1" applyBorder="1" applyAlignment="1" applyProtection="1">
      <alignment horizontal="left" vertical="center" wrapText="1"/>
    </xf>
    <xf numFmtId="0" fontId="5" fillId="6" borderId="1" xfId="0" applyFont="1" applyFill="1" applyBorder="1" applyAlignment="1" applyProtection="1">
      <alignment horizontal="left" vertical="center" wrapText="1"/>
    </xf>
    <xf numFmtId="0" fontId="9" fillId="6" borderId="1" xfId="0" applyFont="1" applyFill="1" applyBorder="1" applyAlignment="1" applyProtection="1">
      <alignment horizontal="left" vertical="center" wrapText="1"/>
    </xf>
    <xf numFmtId="0" fontId="1" fillId="7" borderId="1" xfId="0" applyFont="1" applyFill="1" applyBorder="1" applyAlignment="1" applyProtection="1">
      <alignment horizontal="left" vertical="center" wrapText="1"/>
    </xf>
    <xf numFmtId="0" fontId="5" fillId="7" borderId="1" xfId="0" applyFont="1" applyFill="1" applyBorder="1" applyAlignment="1" applyProtection="1">
      <alignment horizontal="left" vertical="center" wrapText="1"/>
    </xf>
    <xf numFmtId="0" fontId="9" fillId="7" borderId="1" xfId="0" applyFont="1" applyFill="1" applyBorder="1" applyAlignment="1" applyProtection="1">
      <alignment horizontal="left" vertical="center" wrapText="1"/>
    </xf>
    <xf numFmtId="0" fontId="1" fillId="8" borderId="1" xfId="0" applyFont="1" applyFill="1" applyBorder="1" applyAlignment="1">
      <alignment horizontal="left" vertical="center" wrapText="1"/>
    </xf>
    <xf numFmtId="0" fontId="5" fillId="8" borderId="1" xfId="0" applyFont="1" applyFill="1" applyBorder="1" applyAlignment="1">
      <alignment horizontal="left" vertical="center" wrapText="1"/>
    </xf>
    <xf numFmtId="0" fontId="5" fillId="8" borderId="1" xfId="0" applyFont="1" applyFill="1" applyBorder="1" applyAlignment="1" applyProtection="1">
      <alignment horizontal="left" vertical="center" wrapText="1"/>
    </xf>
    <xf numFmtId="0" fontId="5" fillId="9" borderId="1" xfId="0" applyFont="1" applyFill="1" applyBorder="1" applyAlignment="1" applyProtection="1">
      <alignment horizontal="left" vertical="center" wrapText="1"/>
    </xf>
    <xf numFmtId="0" fontId="1" fillId="9" borderId="1" xfId="0" applyFont="1" applyFill="1" applyBorder="1" applyAlignment="1">
      <alignment horizontal="left" vertical="top"/>
    </xf>
    <xf numFmtId="0" fontId="1" fillId="9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left" vertical="top" wrapText="1"/>
    </xf>
    <xf numFmtId="0" fontId="1" fillId="10" borderId="1" xfId="0" applyFont="1" applyFill="1" applyBorder="1" applyAlignment="1" applyProtection="1">
      <alignment horizontal="left" vertical="center" wrapText="1"/>
    </xf>
    <xf numFmtId="0" fontId="1" fillId="8" borderId="1" xfId="0" applyFont="1" applyFill="1" applyBorder="1" applyAlignment="1" applyProtection="1">
      <alignment horizontal="left" vertical="center" wrapText="1"/>
    </xf>
    <xf numFmtId="0" fontId="1" fillId="9" borderId="1" xfId="0" applyFont="1" applyFill="1" applyBorder="1" applyAlignment="1" applyProtection="1">
      <alignment horizontal="left" vertical="center" wrapText="1"/>
    </xf>
    <xf numFmtId="0" fontId="15" fillId="9" borderId="1" xfId="0" applyFont="1" applyFill="1" applyBorder="1" applyAlignment="1" applyProtection="1">
      <alignment vertical="center" wrapText="1"/>
    </xf>
    <xf numFmtId="0" fontId="15" fillId="6" borderId="1" xfId="0" applyFont="1" applyFill="1" applyBorder="1" applyAlignment="1" applyProtection="1">
      <alignment vertical="center" wrapText="1"/>
    </xf>
    <xf numFmtId="0" fontId="1" fillId="9" borderId="1" xfId="0" applyFont="1" applyFill="1" applyBorder="1" applyAlignment="1" applyProtection="1">
      <alignment horizontal="left" vertical="center"/>
    </xf>
    <xf numFmtId="0" fontId="1" fillId="7" borderId="1" xfId="0" applyFont="1" applyFill="1" applyBorder="1" applyAlignment="1" applyProtection="1">
      <alignment horizontal="left" vertical="center"/>
    </xf>
    <xf numFmtId="0" fontId="1" fillId="8" borderId="1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/>
    </xf>
    <xf numFmtId="0" fontId="9" fillId="7" borderId="1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0" fontId="1" fillId="9" borderId="1" xfId="0" applyFont="1" applyFill="1" applyBorder="1" applyAlignment="1" applyProtection="1">
      <alignment horizontal="center" vertical="center"/>
    </xf>
    <xf numFmtId="0" fontId="5" fillId="9" borderId="1" xfId="0" applyFont="1" applyFill="1" applyBorder="1" applyAlignment="1" applyProtection="1">
      <alignment horizontal="center" vertical="center" wrapText="1"/>
    </xf>
    <xf numFmtId="0" fontId="1" fillId="9" borderId="1" xfId="0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1" fillId="10" borderId="1" xfId="0" applyFont="1" applyFill="1" applyBorder="1" applyAlignment="1">
      <alignment horizontal="left" vertical="center" wrapText="1"/>
    </xf>
    <xf numFmtId="0" fontId="5" fillId="10" borderId="1" xfId="0" quotePrefix="1" applyFont="1" applyFill="1" applyBorder="1" applyAlignment="1" applyProtection="1">
      <alignment horizontal="center" vertical="center" wrapText="1"/>
    </xf>
    <xf numFmtId="0" fontId="1" fillId="10" borderId="1" xfId="0" applyFont="1" applyFill="1" applyBorder="1" applyAlignment="1" applyProtection="1">
      <alignment horizontal="center" vertical="center" wrapText="1"/>
    </xf>
    <xf numFmtId="0" fontId="5" fillId="10" borderId="1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</xf>
    <xf numFmtId="164" fontId="1" fillId="3" borderId="1" xfId="0" applyNumberFormat="1" applyFont="1" applyFill="1" applyBorder="1" applyAlignment="1" applyProtection="1">
      <alignment horizontal="center" vertical="center"/>
      <protection locked="0"/>
    </xf>
    <xf numFmtId="164" fontId="9" fillId="0" borderId="1" xfId="0" applyNumberFormat="1" applyFont="1" applyFill="1" applyBorder="1" applyProtection="1"/>
    <xf numFmtId="164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top" wrapText="1"/>
    </xf>
    <xf numFmtId="0" fontId="20" fillId="0" borderId="0" xfId="1" applyFont="1" applyFill="1" applyBorder="1" applyAlignment="1" applyProtection="1">
      <alignment horizontal="center"/>
    </xf>
    <xf numFmtId="164" fontId="18" fillId="3" borderId="6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</xf>
    <xf numFmtId="166" fontId="18" fillId="4" borderId="1" xfId="1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/>
    <xf numFmtId="164" fontId="9" fillId="3" borderId="1" xfId="0" applyNumberFormat="1" applyFont="1" applyFill="1" applyBorder="1" applyAlignment="1" applyProtection="1">
      <alignment horizontal="right" vertical="center"/>
      <protection locked="0"/>
    </xf>
    <xf numFmtId="164" fontId="5" fillId="3" borderId="1" xfId="0" applyNumberFormat="1" applyFont="1" applyFill="1" applyBorder="1" applyAlignment="1" applyProtection="1">
      <alignment horizontal="center" vertical="center"/>
      <protection locked="0"/>
    </xf>
    <xf numFmtId="165" fontId="5" fillId="0" borderId="1" xfId="0" applyNumberFormat="1" applyFont="1" applyFill="1" applyBorder="1" applyAlignment="1" applyProtection="1">
      <alignment horizontal="center" vertical="center" wrapText="1"/>
    </xf>
    <xf numFmtId="165" fontId="1" fillId="0" borderId="1" xfId="0" applyNumberFormat="1" applyFont="1" applyFill="1" applyBorder="1" applyAlignment="1" applyProtection="1">
      <alignment horizontal="center" vertical="center" wrapText="1"/>
    </xf>
    <xf numFmtId="164" fontId="9" fillId="3" borderId="1" xfId="0" applyNumberFormat="1" applyFont="1" applyFill="1" applyBorder="1" applyAlignment="1" applyProtection="1">
      <alignment horizontal="right"/>
      <protection locked="0"/>
    </xf>
    <xf numFmtId="164" fontId="27" fillId="3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164" fontId="27" fillId="0" borderId="1" xfId="0" applyNumberFormat="1" applyFont="1" applyFill="1" applyBorder="1" applyAlignment="1" applyProtection="1">
      <alignment horizontal="center" vertical="center"/>
    </xf>
    <xf numFmtId="0" fontId="28" fillId="0" borderId="0" xfId="6" applyFont="1" applyAlignment="1">
      <alignment horizontal="right"/>
    </xf>
    <xf numFmtId="0" fontId="28" fillId="0" borderId="0" xfId="6" applyFont="1" applyFill="1" applyAlignment="1">
      <alignment horizontal="right"/>
    </xf>
    <xf numFmtId="0" fontId="23" fillId="0" borderId="0" xfId="0" applyFont="1" applyFill="1" applyAlignment="1" applyProtection="1">
      <alignment horizontal="center" vertical="center"/>
    </xf>
    <xf numFmtId="0" fontId="24" fillId="0" borderId="4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/>
    </xf>
    <xf numFmtId="164" fontId="1" fillId="0" borderId="0" xfId="0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4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7" fillId="2" borderId="1" xfId="5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0" xfId="2" applyFont="1" applyFill="1" applyAlignment="1" applyProtection="1">
      <alignment horizontal="left" vertical="center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11" fillId="0" borderId="6" xfId="0" applyFont="1" applyFill="1" applyBorder="1" applyAlignment="1" applyProtection="1">
      <alignment horizontal="center"/>
    </xf>
    <xf numFmtId="0" fontId="11" fillId="0" borderId="1" xfId="0" applyFont="1" applyFill="1" applyBorder="1" applyAlignment="1" applyProtection="1">
      <alignment horizontal="center"/>
    </xf>
    <xf numFmtId="0" fontId="11" fillId="0" borderId="0" xfId="0" applyFont="1" applyFill="1" applyBorder="1" applyAlignment="1" applyProtection="1">
      <alignment horizontal="center"/>
    </xf>
    <xf numFmtId="0" fontId="19" fillId="0" borderId="0" xfId="0" applyFont="1" applyFill="1" applyBorder="1" applyAlignment="1" applyProtection="1">
      <alignment horizontal="center"/>
    </xf>
    <xf numFmtId="0" fontId="12" fillId="0" borderId="0" xfId="0" applyFont="1" applyFill="1" applyAlignment="1">
      <alignment horizontal="left" vertical="top"/>
    </xf>
    <xf numFmtId="0" fontId="12" fillId="0" borderId="0" xfId="0" applyFont="1" applyAlignment="1">
      <alignment horizontal="left"/>
    </xf>
    <xf numFmtId="0" fontId="2" fillId="11" borderId="1" xfId="0" applyFont="1" applyFill="1" applyBorder="1" applyAlignment="1" applyProtection="1">
      <alignment horizontal="center"/>
      <protection locked="0"/>
    </xf>
  </cellXfs>
  <cellStyles count="7">
    <cellStyle name="Гиперссылка" xfId="6" builtinId="8"/>
    <cellStyle name="Обычный" xfId="0" builtinId="0"/>
    <cellStyle name="Обычный 2" xfId="1"/>
    <cellStyle name="Обычный 2 2" xfId="2"/>
    <cellStyle name="Обычный 3" xfId="3"/>
    <cellStyle name="Обычный 3 3" xfId="4"/>
    <cellStyle name="Обычный_в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18</xdr:row>
      <xdr:rowOff>0</xdr:rowOff>
    </xdr:from>
    <xdr:to>
      <xdr:col>3</xdr:col>
      <xdr:colOff>390525</xdr:colOff>
      <xdr:row>19</xdr:row>
      <xdr:rowOff>1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3019425" y="2562225"/>
          <a:ext cx="76200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289</xdr:row>
      <xdr:rowOff>0</xdr:rowOff>
    </xdr:from>
    <xdr:to>
      <xdr:col>3</xdr:col>
      <xdr:colOff>390525</xdr:colOff>
      <xdr:row>291</xdr:row>
      <xdr:rowOff>68032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019425" y="40643175"/>
          <a:ext cx="762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289</xdr:row>
      <xdr:rowOff>0</xdr:rowOff>
    </xdr:from>
    <xdr:to>
      <xdr:col>3</xdr:col>
      <xdr:colOff>390525</xdr:colOff>
      <xdr:row>290</xdr:row>
      <xdr:rowOff>36737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019425" y="426434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47</xdr:row>
      <xdr:rowOff>0</xdr:rowOff>
    </xdr:from>
    <xdr:to>
      <xdr:col>3</xdr:col>
      <xdr:colOff>390525</xdr:colOff>
      <xdr:row>47</xdr:row>
      <xdr:rowOff>204108</xdr:rowOff>
    </xdr:to>
    <xdr:sp macro="" textlink="">
      <xdr:nvSpPr>
        <xdr:cNvPr id="6" name="Text Box 3"/>
        <xdr:cNvSpPr txBox="1">
          <a:spLocks noChangeArrowheads="1"/>
        </xdr:cNvSpPr>
      </xdr:nvSpPr>
      <xdr:spPr bwMode="auto">
        <a:xfrm>
          <a:off x="3019425" y="2162175"/>
          <a:ext cx="76200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50</xdr:row>
      <xdr:rowOff>0</xdr:rowOff>
    </xdr:from>
    <xdr:to>
      <xdr:col>3</xdr:col>
      <xdr:colOff>390525</xdr:colOff>
      <xdr:row>51</xdr:row>
      <xdr:rowOff>1</xdr:rowOff>
    </xdr:to>
    <xdr:sp macro="" textlink="">
      <xdr:nvSpPr>
        <xdr:cNvPr id="7" name="Text Box 3"/>
        <xdr:cNvSpPr txBox="1">
          <a:spLocks noChangeArrowheads="1"/>
        </xdr:cNvSpPr>
      </xdr:nvSpPr>
      <xdr:spPr bwMode="auto">
        <a:xfrm>
          <a:off x="3019425" y="2162175"/>
          <a:ext cx="76200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82</xdr:row>
      <xdr:rowOff>0</xdr:rowOff>
    </xdr:from>
    <xdr:to>
      <xdr:col>3</xdr:col>
      <xdr:colOff>390525</xdr:colOff>
      <xdr:row>83</xdr:row>
      <xdr:rowOff>1</xdr:rowOff>
    </xdr:to>
    <xdr:sp macro="" textlink="">
      <xdr:nvSpPr>
        <xdr:cNvPr id="8" name="Text Box 3"/>
        <xdr:cNvSpPr txBox="1">
          <a:spLocks noChangeArrowheads="1"/>
        </xdr:cNvSpPr>
      </xdr:nvSpPr>
      <xdr:spPr bwMode="auto">
        <a:xfrm>
          <a:off x="3019425" y="2162175"/>
          <a:ext cx="76200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899431</xdr:colOff>
      <xdr:row>131</xdr:row>
      <xdr:rowOff>108858</xdr:rowOff>
    </xdr:from>
    <xdr:to>
      <xdr:col>5</xdr:col>
      <xdr:colOff>975631</xdr:colOff>
      <xdr:row>132</xdr:row>
      <xdr:rowOff>108859</xdr:rowOff>
    </xdr:to>
    <xdr:sp macro="" textlink="">
      <xdr:nvSpPr>
        <xdr:cNvPr id="9" name="Text Box 3"/>
        <xdr:cNvSpPr txBox="1">
          <a:spLocks noChangeArrowheads="1"/>
        </xdr:cNvSpPr>
      </xdr:nvSpPr>
      <xdr:spPr bwMode="auto">
        <a:xfrm>
          <a:off x="8300356" y="8728983"/>
          <a:ext cx="76200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130</xdr:row>
      <xdr:rowOff>0</xdr:rowOff>
    </xdr:from>
    <xdr:to>
      <xdr:col>3</xdr:col>
      <xdr:colOff>390525</xdr:colOff>
      <xdr:row>132</xdr:row>
      <xdr:rowOff>195592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019425" y="7820025"/>
          <a:ext cx="762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133</xdr:row>
      <xdr:rowOff>0</xdr:rowOff>
    </xdr:from>
    <xdr:to>
      <xdr:col>3</xdr:col>
      <xdr:colOff>390525</xdr:colOff>
      <xdr:row>136</xdr:row>
      <xdr:rowOff>136073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019425" y="9220200"/>
          <a:ext cx="762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114</xdr:row>
      <xdr:rowOff>0</xdr:rowOff>
    </xdr:from>
    <xdr:to>
      <xdr:col>3</xdr:col>
      <xdr:colOff>390525</xdr:colOff>
      <xdr:row>115</xdr:row>
      <xdr:rowOff>28575</xdr:rowOff>
    </xdr:to>
    <xdr:sp macro="" textlink="">
      <xdr:nvSpPr>
        <xdr:cNvPr id="12" name="Text Box 3"/>
        <xdr:cNvSpPr txBox="1">
          <a:spLocks noChangeArrowheads="1"/>
        </xdr:cNvSpPr>
      </xdr:nvSpPr>
      <xdr:spPr bwMode="auto">
        <a:xfrm>
          <a:off x="3019425" y="2162175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139</xdr:row>
      <xdr:rowOff>0</xdr:rowOff>
    </xdr:from>
    <xdr:to>
      <xdr:col>3</xdr:col>
      <xdr:colOff>390525</xdr:colOff>
      <xdr:row>140</xdr:row>
      <xdr:rowOff>1</xdr:rowOff>
    </xdr:to>
    <xdr:sp macro="" textlink="">
      <xdr:nvSpPr>
        <xdr:cNvPr id="13" name="Text Box 3"/>
        <xdr:cNvSpPr txBox="1">
          <a:spLocks noChangeArrowheads="1"/>
        </xdr:cNvSpPr>
      </xdr:nvSpPr>
      <xdr:spPr bwMode="auto">
        <a:xfrm>
          <a:off x="3019425" y="2162175"/>
          <a:ext cx="76200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275</xdr:row>
      <xdr:rowOff>0</xdr:rowOff>
    </xdr:from>
    <xdr:to>
      <xdr:col>3</xdr:col>
      <xdr:colOff>390525</xdr:colOff>
      <xdr:row>276</xdr:row>
      <xdr:rowOff>200023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019425" y="40128825"/>
          <a:ext cx="76200" cy="4000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280</xdr:row>
      <xdr:rowOff>0</xdr:rowOff>
    </xdr:from>
    <xdr:to>
      <xdr:col>3</xdr:col>
      <xdr:colOff>390525</xdr:colOff>
      <xdr:row>281</xdr:row>
      <xdr:rowOff>190500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019425" y="447960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314325</xdr:colOff>
      <xdr:row>139</xdr:row>
      <xdr:rowOff>0</xdr:rowOff>
    </xdr:from>
    <xdr:ext cx="76200" cy="232682"/>
    <xdr:sp macro="" textlink="">
      <xdr:nvSpPr>
        <xdr:cNvPr id="16" name="Text Box 3"/>
        <xdr:cNvSpPr txBox="1">
          <a:spLocks noChangeArrowheads="1"/>
        </xdr:cNvSpPr>
      </xdr:nvSpPr>
      <xdr:spPr bwMode="auto">
        <a:xfrm>
          <a:off x="3022146" y="28983214"/>
          <a:ext cx="76200" cy="2326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151</xdr:row>
      <xdr:rowOff>0</xdr:rowOff>
    </xdr:from>
    <xdr:ext cx="76200" cy="204108"/>
    <xdr:sp macro="" textlink="">
      <xdr:nvSpPr>
        <xdr:cNvPr id="17" name="Text Box 3"/>
        <xdr:cNvSpPr txBox="1">
          <a:spLocks noChangeArrowheads="1"/>
        </xdr:cNvSpPr>
      </xdr:nvSpPr>
      <xdr:spPr bwMode="auto">
        <a:xfrm>
          <a:off x="3022146" y="210094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74</xdr:row>
      <xdr:rowOff>0</xdr:rowOff>
    </xdr:from>
    <xdr:ext cx="76200" cy="204108"/>
    <xdr:sp macro="" textlink="">
      <xdr:nvSpPr>
        <xdr:cNvPr id="18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74</xdr:row>
      <xdr:rowOff>0</xdr:rowOff>
    </xdr:from>
    <xdr:ext cx="76200" cy="204108"/>
    <xdr:sp macro="" textlink="">
      <xdr:nvSpPr>
        <xdr:cNvPr id="19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72</xdr:row>
      <xdr:rowOff>0</xdr:rowOff>
    </xdr:from>
    <xdr:ext cx="76200" cy="204108"/>
    <xdr:sp macro="" textlink="">
      <xdr:nvSpPr>
        <xdr:cNvPr id="20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70</xdr:row>
      <xdr:rowOff>0</xdr:rowOff>
    </xdr:from>
    <xdr:ext cx="76200" cy="204108"/>
    <xdr:sp macro="" textlink="">
      <xdr:nvSpPr>
        <xdr:cNvPr id="21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68</xdr:row>
      <xdr:rowOff>0</xdr:rowOff>
    </xdr:from>
    <xdr:ext cx="76200" cy="204108"/>
    <xdr:sp macro="" textlink="">
      <xdr:nvSpPr>
        <xdr:cNvPr id="22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66</xdr:row>
      <xdr:rowOff>0</xdr:rowOff>
    </xdr:from>
    <xdr:ext cx="76200" cy="204108"/>
    <xdr:sp macro="" textlink="">
      <xdr:nvSpPr>
        <xdr:cNvPr id="23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64</xdr:row>
      <xdr:rowOff>0</xdr:rowOff>
    </xdr:from>
    <xdr:ext cx="76200" cy="204108"/>
    <xdr:sp macro="" textlink="">
      <xdr:nvSpPr>
        <xdr:cNvPr id="24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62</xdr:row>
      <xdr:rowOff>0</xdr:rowOff>
    </xdr:from>
    <xdr:ext cx="76200" cy="204108"/>
    <xdr:sp macro="" textlink="">
      <xdr:nvSpPr>
        <xdr:cNvPr id="25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60</xdr:row>
      <xdr:rowOff>0</xdr:rowOff>
    </xdr:from>
    <xdr:ext cx="76200" cy="204108"/>
    <xdr:sp macro="" textlink="">
      <xdr:nvSpPr>
        <xdr:cNvPr id="26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58</xdr:row>
      <xdr:rowOff>0</xdr:rowOff>
    </xdr:from>
    <xdr:ext cx="76200" cy="204108"/>
    <xdr:sp macro="" textlink="">
      <xdr:nvSpPr>
        <xdr:cNvPr id="27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56</xdr:row>
      <xdr:rowOff>0</xdr:rowOff>
    </xdr:from>
    <xdr:ext cx="76200" cy="204108"/>
    <xdr:sp macro="" textlink="">
      <xdr:nvSpPr>
        <xdr:cNvPr id="28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54</xdr:row>
      <xdr:rowOff>0</xdr:rowOff>
    </xdr:from>
    <xdr:ext cx="76200" cy="204108"/>
    <xdr:sp macro="" textlink="">
      <xdr:nvSpPr>
        <xdr:cNvPr id="29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52</xdr:row>
      <xdr:rowOff>0</xdr:rowOff>
    </xdr:from>
    <xdr:ext cx="76200" cy="204108"/>
    <xdr:sp macro="" textlink="">
      <xdr:nvSpPr>
        <xdr:cNvPr id="30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50</xdr:row>
      <xdr:rowOff>0</xdr:rowOff>
    </xdr:from>
    <xdr:ext cx="76200" cy="204108"/>
    <xdr:sp macro="" textlink="">
      <xdr:nvSpPr>
        <xdr:cNvPr id="31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42</xdr:row>
      <xdr:rowOff>0</xdr:rowOff>
    </xdr:from>
    <xdr:ext cx="76200" cy="204108"/>
    <xdr:sp macro="" textlink="">
      <xdr:nvSpPr>
        <xdr:cNvPr id="32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42</xdr:row>
      <xdr:rowOff>0</xdr:rowOff>
    </xdr:from>
    <xdr:ext cx="76200" cy="204108"/>
    <xdr:sp macro="" textlink="">
      <xdr:nvSpPr>
        <xdr:cNvPr id="33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40</xdr:row>
      <xdr:rowOff>0</xdr:rowOff>
    </xdr:from>
    <xdr:ext cx="76200" cy="204108"/>
    <xdr:sp macro="" textlink="">
      <xdr:nvSpPr>
        <xdr:cNvPr id="34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38</xdr:row>
      <xdr:rowOff>0</xdr:rowOff>
    </xdr:from>
    <xdr:ext cx="76200" cy="204108"/>
    <xdr:sp macro="" textlink="">
      <xdr:nvSpPr>
        <xdr:cNvPr id="35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36</xdr:row>
      <xdr:rowOff>0</xdr:rowOff>
    </xdr:from>
    <xdr:ext cx="76200" cy="204108"/>
    <xdr:sp macro="" textlink="">
      <xdr:nvSpPr>
        <xdr:cNvPr id="36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34</xdr:row>
      <xdr:rowOff>0</xdr:rowOff>
    </xdr:from>
    <xdr:ext cx="76200" cy="204108"/>
    <xdr:sp macro="" textlink="">
      <xdr:nvSpPr>
        <xdr:cNvPr id="37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32</xdr:row>
      <xdr:rowOff>0</xdr:rowOff>
    </xdr:from>
    <xdr:ext cx="76200" cy="204108"/>
    <xdr:sp macro="" textlink="">
      <xdr:nvSpPr>
        <xdr:cNvPr id="38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30</xdr:row>
      <xdr:rowOff>0</xdr:rowOff>
    </xdr:from>
    <xdr:ext cx="76200" cy="204108"/>
    <xdr:sp macro="" textlink="">
      <xdr:nvSpPr>
        <xdr:cNvPr id="39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28</xdr:row>
      <xdr:rowOff>0</xdr:rowOff>
    </xdr:from>
    <xdr:ext cx="76200" cy="204108"/>
    <xdr:sp macro="" textlink="">
      <xdr:nvSpPr>
        <xdr:cNvPr id="40" name="Text Box 3"/>
        <xdr:cNvSpPr txBox="1">
          <a:spLocks noChangeArrowheads="1"/>
        </xdr:cNvSpPr>
      </xdr:nvSpPr>
      <xdr:spPr bwMode="auto">
        <a:xfrm>
          <a:off x="3022146" y="130492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28</xdr:row>
      <xdr:rowOff>0</xdr:rowOff>
    </xdr:from>
    <xdr:ext cx="76200" cy="204108"/>
    <xdr:sp macro="" textlink="">
      <xdr:nvSpPr>
        <xdr:cNvPr id="41" name="Text Box 3"/>
        <xdr:cNvSpPr txBox="1">
          <a:spLocks noChangeArrowheads="1"/>
        </xdr:cNvSpPr>
      </xdr:nvSpPr>
      <xdr:spPr bwMode="auto">
        <a:xfrm>
          <a:off x="3022146" y="130492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26</xdr:row>
      <xdr:rowOff>0</xdr:rowOff>
    </xdr:from>
    <xdr:ext cx="76200" cy="204108"/>
    <xdr:sp macro="" textlink="">
      <xdr:nvSpPr>
        <xdr:cNvPr id="42" name="Text Box 3"/>
        <xdr:cNvSpPr txBox="1">
          <a:spLocks noChangeArrowheads="1"/>
        </xdr:cNvSpPr>
      </xdr:nvSpPr>
      <xdr:spPr bwMode="auto">
        <a:xfrm>
          <a:off x="3022146" y="130492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26</xdr:row>
      <xdr:rowOff>0</xdr:rowOff>
    </xdr:from>
    <xdr:ext cx="76200" cy="204108"/>
    <xdr:sp macro="" textlink="">
      <xdr:nvSpPr>
        <xdr:cNvPr id="43" name="Text Box 3"/>
        <xdr:cNvSpPr txBox="1">
          <a:spLocks noChangeArrowheads="1"/>
        </xdr:cNvSpPr>
      </xdr:nvSpPr>
      <xdr:spPr bwMode="auto">
        <a:xfrm>
          <a:off x="3022146" y="130492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24</xdr:row>
      <xdr:rowOff>0</xdr:rowOff>
    </xdr:from>
    <xdr:ext cx="76200" cy="204108"/>
    <xdr:sp macro="" textlink="">
      <xdr:nvSpPr>
        <xdr:cNvPr id="44" name="Text Box 3"/>
        <xdr:cNvSpPr txBox="1">
          <a:spLocks noChangeArrowheads="1"/>
        </xdr:cNvSpPr>
      </xdr:nvSpPr>
      <xdr:spPr bwMode="auto">
        <a:xfrm>
          <a:off x="3022146" y="130492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24</xdr:row>
      <xdr:rowOff>0</xdr:rowOff>
    </xdr:from>
    <xdr:ext cx="76200" cy="204108"/>
    <xdr:sp macro="" textlink="">
      <xdr:nvSpPr>
        <xdr:cNvPr id="45" name="Text Box 3"/>
        <xdr:cNvSpPr txBox="1">
          <a:spLocks noChangeArrowheads="1"/>
        </xdr:cNvSpPr>
      </xdr:nvSpPr>
      <xdr:spPr bwMode="auto">
        <a:xfrm>
          <a:off x="3022146" y="130492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22</xdr:row>
      <xdr:rowOff>0</xdr:rowOff>
    </xdr:from>
    <xdr:ext cx="76200" cy="204108"/>
    <xdr:sp macro="" textlink="">
      <xdr:nvSpPr>
        <xdr:cNvPr id="46" name="Text Box 3"/>
        <xdr:cNvSpPr txBox="1">
          <a:spLocks noChangeArrowheads="1"/>
        </xdr:cNvSpPr>
      </xdr:nvSpPr>
      <xdr:spPr bwMode="auto">
        <a:xfrm>
          <a:off x="3022146" y="130492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22</xdr:row>
      <xdr:rowOff>0</xdr:rowOff>
    </xdr:from>
    <xdr:ext cx="76200" cy="204108"/>
    <xdr:sp macro="" textlink="">
      <xdr:nvSpPr>
        <xdr:cNvPr id="47" name="Text Box 3"/>
        <xdr:cNvSpPr txBox="1">
          <a:spLocks noChangeArrowheads="1"/>
        </xdr:cNvSpPr>
      </xdr:nvSpPr>
      <xdr:spPr bwMode="auto">
        <a:xfrm>
          <a:off x="3022146" y="130492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20</xdr:row>
      <xdr:rowOff>0</xdr:rowOff>
    </xdr:from>
    <xdr:ext cx="76200" cy="204108"/>
    <xdr:sp macro="" textlink="">
      <xdr:nvSpPr>
        <xdr:cNvPr id="48" name="Text Box 3"/>
        <xdr:cNvSpPr txBox="1">
          <a:spLocks noChangeArrowheads="1"/>
        </xdr:cNvSpPr>
      </xdr:nvSpPr>
      <xdr:spPr bwMode="auto">
        <a:xfrm>
          <a:off x="3022146" y="130492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20</xdr:row>
      <xdr:rowOff>0</xdr:rowOff>
    </xdr:from>
    <xdr:ext cx="76200" cy="204108"/>
    <xdr:sp macro="" textlink="">
      <xdr:nvSpPr>
        <xdr:cNvPr id="49" name="Text Box 3"/>
        <xdr:cNvSpPr txBox="1">
          <a:spLocks noChangeArrowheads="1"/>
        </xdr:cNvSpPr>
      </xdr:nvSpPr>
      <xdr:spPr bwMode="auto">
        <a:xfrm>
          <a:off x="3022146" y="130492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18</xdr:row>
      <xdr:rowOff>0</xdr:rowOff>
    </xdr:from>
    <xdr:ext cx="76200" cy="204108"/>
    <xdr:sp macro="" textlink="">
      <xdr:nvSpPr>
        <xdr:cNvPr id="50" name="Text Box 3"/>
        <xdr:cNvSpPr txBox="1">
          <a:spLocks noChangeArrowheads="1"/>
        </xdr:cNvSpPr>
      </xdr:nvSpPr>
      <xdr:spPr bwMode="auto">
        <a:xfrm>
          <a:off x="3022146" y="130492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146</xdr:row>
      <xdr:rowOff>108858</xdr:rowOff>
    </xdr:from>
    <xdr:ext cx="76200" cy="204108"/>
    <xdr:sp macro="" textlink="">
      <xdr:nvSpPr>
        <xdr:cNvPr id="53" name="Text Box 3"/>
        <xdr:cNvSpPr txBox="1">
          <a:spLocks noChangeArrowheads="1"/>
        </xdr:cNvSpPr>
      </xdr:nvSpPr>
      <xdr:spPr bwMode="auto">
        <a:xfrm>
          <a:off x="5403395" y="33269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170</xdr:row>
      <xdr:rowOff>108858</xdr:rowOff>
    </xdr:from>
    <xdr:ext cx="76200" cy="204108"/>
    <xdr:sp macro="" textlink="">
      <xdr:nvSpPr>
        <xdr:cNvPr id="59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168</xdr:row>
      <xdr:rowOff>108858</xdr:rowOff>
    </xdr:from>
    <xdr:ext cx="76200" cy="204108"/>
    <xdr:sp macro="" textlink="">
      <xdr:nvSpPr>
        <xdr:cNvPr id="60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159</xdr:row>
      <xdr:rowOff>108858</xdr:rowOff>
    </xdr:from>
    <xdr:ext cx="76200" cy="204108"/>
    <xdr:sp macro="" textlink="">
      <xdr:nvSpPr>
        <xdr:cNvPr id="74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161</xdr:row>
      <xdr:rowOff>108858</xdr:rowOff>
    </xdr:from>
    <xdr:ext cx="76200" cy="204108"/>
    <xdr:sp macro="" textlink="">
      <xdr:nvSpPr>
        <xdr:cNvPr id="75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164</xdr:row>
      <xdr:rowOff>108858</xdr:rowOff>
    </xdr:from>
    <xdr:ext cx="76200" cy="204108"/>
    <xdr:sp macro="" textlink="">
      <xdr:nvSpPr>
        <xdr:cNvPr id="76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166</xdr:row>
      <xdr:rowOff>108858</xdr:rowOff>
    </xdr:from>
    <xdr:ext cx="76200" cy="204108"/>
    <xdr:sp macro="" textlink="">
      <xdr:nvSpPr>
        <xdr:cNvPr id="77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170</xdr:row>
      <xdr:rowOff>108858</xdr:rowOff>
    </xdr:from>
    <xdr:ext cx="76200" cy="204108"/>
    <xdr:sp macro="" textlink="">
      <xdr:nvSpPr>
        <xdr:cNvPr id="78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175</xdr:row>
      <xdr:rowOff>108858</xdr:rowOff>
    </xdr:from>
    <xdr:ext cx="76200" cy="204108"/>
    <xdr:sp macro="" textlink="">
      <xdr:nvSpPr>
        <xdr:cNvPr id="80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177</xdr:row>
      <xdr:rowOff>108858</xdr:rowOff>
    </xdr:from>
    <xdr:ext cx="76200" cy="204108"/>
    <xdr:sp macro="" textlink="">
      <xdr:nvSpPr>
        <xdr:cNvPr id="81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179</xdr:row>
      <xdr:rowOff>108858</xdr:rowOff>
    </xdr:from>
    <xdr:ext cx="76200" cy="204108"/>
    <xdr:sp macro="" textlink="">
      <xdr:nvSpPr>
        <xdr:cNvPr id="82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182</xdr:row>
      <xdr:rowOff>108858</xdr:rowOff>
    </xdr:from>
    <xdr:ext cx="76200" cy="204108"/>
    <xdr:sp macro="" textlink="">
      <xdr:nvSpPr>
        <xdr:cNvPr id="83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184</xdr:row>
      <xdr:rowOff>108858</xdr:rowOff>
    </xdr:from>
    <xdr:ext cx="76200" cy="204108"/>
    <xdr:sp macro="" textlink="">
      <xdr:nvSpPr>
        <xdr:cNvPr id="84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186</xdr:row>
      <xdr:rowOff>108858</xdr:rowOff>
    </xdr:from>
    <xdr:ext cx="76200" cy="204108"/>
    <xdr:sp macro="" textlink="">
      <xdr:nvSpPr>
        <xdr:cNvPr id="85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188</xdr:row>
      <xdr:rowOff>108858</xdr:rowOff>
    </xdr:from>
    <xdr:ext cx="76200" cy="204108"/>
    <xdr:sp macro="" textlink="">
      <xdr:nvSpPr>
        <xdr:cNvPr id="86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191</xdr:row>
      <xdr:rowOff>108858</xdr:rowOff>
    </xdr:from>
    <xdr:ext cx="76200" cy="204108"/>
    <xdr:sp macro="" textlink="">
      <xdr:nvSpPr>
        <xdr:cNvPr id="87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193</xdr:row>
      <xdr:rowOff>108858</xdr:rowOff>
    </xdr:from>
    <xdr:ext cx="76200" cy="204108"/>
    <xdr:sp macro="" textlink="">
      <xdr:nvSpPr>
        <xdr:cNvPr id="88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195</xdr:row>
      <xdr:rowOff>108858</xdr:rowOff>
    </xdr:from>
    <xdr:ext cx="76200" cy="204108"/>
    <xdr:sp macro="" textlink="">
      <xdr:nvSpPr>
        <xdr:cNvPr id="89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197</xdr:row>
      <xdr:rowOff>108858</xdr:rowOff>
    </xdr:from>
    <xdr:ext cx="76200" cy="204108"/>
    <xdr:sp macro="" textlink="">
      <xdr:nvSpPr>
        <xdr:cNvPr id="90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200</xdr:row>
      <xdr:rowOff>108858</xdr:rowOff>
    </xdr:from>
    <xdr:ext cx="76200" cy="204108"/>
    <xdr:sp macro="" textlink="">
      <xdr:nvSpPr>
        <xdr:cNvPr id="91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202</xdr:row>
      <xdr:rowOff>108858</xdr:rowOff>
    </xdr:from>
    <xdr:ext cx="76200" cy="204108"/>
    <xdr:sp macro="" textlink="">
      <xdr:nvSpPr>
        <xdr:cNvPr id="92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204</xdr:row>
      <xdr:rowOff>108858</xdr:rowOff>
    </xdr:from>
    <xdr:ext cx="76200" cy="204108"/>
    <xdr:sp macro="" textlink="">
      <xdr:nvSpPr>
        <xdr:cNvPr id="93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206</xdr:row>
      <xdr:rowOff>108858</xdr:rowOff>
    </xdr:from>
    <xdr:ext cx="76200" cy="204108"/>
    <xdr:sp macro="" textlink="">
      <xdr:nvSpPr>
        <xdr:cNvPr id="94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159</xdr:row>
      <xdr:rowOff>108858</xdr:rowOff>
    </xdr:from>
    <xdr:ext cx="76200" cy="204108"/>
    <xdr:sp macro="" textlink="">
      <xdr:nvSpPr>
        <xdr:cNvPr id="100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161</xdr:row>
      <xdr:rowOff>108858</xdr:rowOff>
    </xdr:from>
    <xdr:ext cx="76200" cy="204108"/>
    <xdr:sp macro="" textlink="">
      <xdr:nvSpPr>
        <xdr:cNvPr id="101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166</xdr:row>
      <xdr:rowOff>108858</xdr:rowOff>
    </xdr:from>
    <xdr:ext cx="76200" cy="204108"/>
    <xdr:sp macro="" textlink="">
      <xdr:nvSpPr>
        <xdr:cNvPr id="103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168</xdr:row>
      <xdr:rowOff>108858</xdr:rowOff>
    </xdr:from>
    <xdr:ext cx="76200" cy="204108"/>
    <xdr:sp macro="" textlink="">
      <xdr:nvSpPr>
        <xdr:cNvPr id="104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105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175</xdr:row>
      <xdr:rowOff>108858</xdr:rowOff>
    </xdr:from>
    <xdr:ext cx="76200" cy="204108"/>
    <xdr:sp macro="" textlink="">
      <xdr:nvSpPr>
        <xdr:cNvPr id="106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177</xdr:row>
      <xdr:rowOff>108858</xdr:rowOff>
    </xdr:from>
    <xdr:ext cx="76200" cy="204108"/>
    <xdr:sp macro="" textlink="">
      <xdr:nvSpPr>
        <xdr:cNvPr id="107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179</xdr:row>
      <xdr:rowOff>108858</xdr:rowOff>
    </xdr:from>
    <xdr:ext cx="76200" cy="204108"/>
    <xdr:sp macro="" textlink="">
      <xdr:nvSpPr>
        <xdr:cNvPr id="108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182</xdr:row>
      <xdr:rowOff>108858</xdr:rowOff>
    </xdr:from>
    <xdr:ext cx="76200" cy="204108"/>
    <xdr:sp macro="" textlink="">
      <xdr:nvSpPr>
        <xdr:cNvPr id="109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184</xdr:row>
      <xdr:rowOff>108858</xdr:rowOff>
    </xdr:from>
    <xdr:ext cx="76200" cy="204108"/>
    <xdr:sp macro="" textlink="">
      <xdr:nvSpPr>
        <xdr:cNvPr id="110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186</xdr:row>
      <xdr:rowOff>108858</xdr:rowOff>
    </xdr:from>
    <xdr:ext cx="76200" cy="204108"/>
    <xdr:sp macro="" textlink="">
      <xdr:nvSpPr>
        <xdr:cNvPr id="111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188</xdr:row>
      <xdr:rowOff>108858</xdr:rowOff>
    </xdr:from>
    <xdr:ext cx="76200" cy="204108"/>
    <xdr:sp macro="" textlink="">
      <xdr:nvSpPr>
        <xdr:cNvPr id="112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191</xdr:row>
      <xdr:rowOff>108858</xdr:rowOff>
    </xdr:from>
    <xdr:ext cx="76200" cy="204108"/>
    <xdr:sp macro="" textlink="">
      <xdr:nvSpPr>
        <xdr:cNvPr id="113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193</xdr:row>
      <xdr:rowOff>108858</xdr:rowOff>
    </xdr:from>
    <xdr:ext cx="76200" cy="204108"/>
    <xdr:sp macro="" textlink="">
      <xdr:nvSpPr>
        <xdr:cNvPr id="114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195</xdr:row>
      <xdr:rowOff>108858</xdr:rowOff>
    </xdr:from>
    <xdr:ext cx="76200" cy="204108"/>
    <xdr:sp macro="" textlink="">
      <xdr:nvSpPr>
        <xdr:cNvPr id="115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197</xdr:row>
      <xdr:rowOff>108858</xdr:rowOff>
    </xdr:from>
    <xdr:ext cx="76200" cy="204108"/>
    <xdr:sp macro="" textlink="">
      <xdr:nvSpPr>
        <xdr:cNvPr id="116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200</xdr:row>
      <xdr:rowOff>108858</xdr:rowOff>
    </xdr:from>
    <xdr:ext cx="76200" cy="204108"/>
    <xdr:sp macro="" textlink="">
      <xdr:nvSpPr>
        <xdr:cNvPr id="117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202</xdr:row>
      <xdr:rowOff>108858</xdr:rowOff>
    </xdr:from>
    <xdr:ext cx="76200" cy="204108"/>
    <xdr:sp macro="" textlink="">
      <xdr:nvSpPr>
        <xdr:cNvPr id="118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204</xdr:row>
      <xdr:rowOff>108858</xdr:rowOff>
    </xdr:from>
    <xdr:ext cx="76200" cy="204108"/>
    <xdr:sp macro="" textlink="">
      <xdr:nvSpPr>
        <xdr:cNvPr id="119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206</xdr:row>
      <xdr:rowOff>108858</xdr:rowOff>
    </xdr:from>
    <xdr:ext cx="76200" cy="204108"/>
    <xdr:sp macro="" textlink="">
      <xdr:nvSpPr>
        <xdr:cNvPr id="120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209</xdr:row>
      <xdr:rowOff>108858</xdr:rowOff>
    </xdr:from>
    <xdr:ext cx="76200" cy="204108"/>
    <xdr:sp macro="" textlink="">
      <xdr:nvSpPr>
        <xdr:cNvPr id="121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211</xdr:row>
      <xdr:rowOff>108858</xdr:rowOff>
    </xdr:from>
    <xdr:ext cx="76200" cy="204108"/>
    <xdr:sp macro="" textlink="">
      <xdr:nvSpPr>
        <xdr:cNvPr id="122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213</xdr:row>
      <xdr:rowOff>108858</xdr:rowOff>
    </xdr:from>
    <xdr:ext cx="76200" cy="204108"/>
    <xdr:sp macro="" textlink="">
      <xdr:nvSpPr>
        <xdr:cNvPr id="123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215</xdr:row>
      <xdr:rowOff>108858</xdr:rowOff>
    </xdr:from>
    <xdr:ext cx="76200" cy="204108"/>
    <xdr:sp macro="" textlink="">
      <xdr:nvSpPr>
        <xdr:cNvPr id="124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218</xdr:row>
      <xdr:rowOff>108858</xdr:rowOff>
    </xdr:from>
    <xdr:ext cx="76200" cy="204108"/>
    <xdr:sp macro="" textlink="">
      <xdr:nvSpPr>
        <xdr:cNvPr id="125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220</xdr:row>
      <xdr:rowOff>108858</xdr:rowOff>
    </xdr:from>
    <xdr:ext cx="76200" cy="204108"/>
    <xdr:sp macro="" textlink="">
      <xdr:nvSpPr>
        <xdr:cNvPr id="126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222</xdr:row>
      <xdr:rowOff>108858</xdr:rowOff>
    </xdr:from>
    <xdr:ext cx="76200" cy="204108"/>
    <xdr:sp macro="" textlink="">
      <xdr:nvSpPr>
        <xdr:cNvPr id="127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226</xdr:row>
      <xdr:rowOff>108858</xdr:rowOff>
    </xdr:from>
    <xdr:ext cx="76200" cy="204108"/>
    <xdr:sp macro="" textlink="">
      <xdr:nvSpPr>
        <xdr:cNvPr id="129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229</xdr:row>
      <xdr:rowOff>108858</xdr:rowOff>
    </xdr:from>
    <xdr:ext cx="76200" cy="204108"/>
    <xdr:sp macro="" textlink="">
      <xdr:nvSpPr>
        <xdr:cNvPr id="130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232</xdr:row>
      <xdr:rowOff>108858</xdr:rowOff>
    </xdr:from>
    <xdr:ext cx="76200" cy="204108"/>
    <xdr:sp macro="" textlink="">
      <xdr:nvSpPr>
        <xdr:cNvPr id="131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234</xdr:row>
      <xdr:rowOff>108858</xdr:rowOff>
    </xdr:from>
    <xdr:ext cx="76200" cy="204108"/>
    <xdr:sp macro="" textlink="">
      <xdr:nvSpPr>
        <xdr:cNvPr id="132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236</xdr:row>
      <xdr:rowOff>108858</xdr:rowOff>
    </xdr:from>
    <xdr:ext cx="76200" cy="204108"/>
    <xdr:sp macro="" textlink="">
      <xdr:nvSpPr>
        <xdr:cNvPr id="133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238</xdr:row>
      <xdr:rowOff>108858</xdr:rowOff>
    </xdr:from>
    <xdr:ext cx="76200" cy="204108"/>
    <xdr:sp macro="" textlink="">
      <xdr:nvSpPr>
        <xdr:cNvPr id="134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241</xdr:row>
      <xdr:rowOff>108858</xdr:rowOff>
    </xdr:from>
    <xdr:ext cx="76200" cy="204108"/>
    <xdr:sp macro="" textlink="">
      <xdr:nvSpPr>
        <xdr:cNvPr id="135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243</xdr:row>
      <xdr:rowOff>108858</xdr:rowOff>
    </xdr:from>
    <xdr:ext cx="76200" cy="204108"/>
    <xdr:sp macro="" textlink="">
      <xdr:nvSpPr>
        <xdr:cNvPr id="136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245</xdr:row>
      <xdr:rowOff>108858</xdr:rowOff>
    </xdr:from>
    <xdr:ext cx="76200" cy="204108"/>
    <xdr:sp macro="" textlink="">
      <xdr:nvSpPr>
        <xdr:cNvPr id="137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247</xdr:row>
      <xdr:rowOff>108858</xdr:rowOff>
    </xdr:from>
    <xdr:ext cx="76200" cy="204108"/>
    <xdr:sp macro="" textlink="">
      <xdr:nvSpPr>
        <xdr:cNvPr id="138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250</xdr:row>
      <xdr:rowOff>108858</xdr:rowOff>
    </xdr:from>
    <xdr:ext cx="76200" cy="204108"/>
    <xdr:sp macro="" textlink="">
      <xdr:nvSpPr>
        <xdr:cNvPr id="139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252</xdr:row>
      <xdr:rowOff>108858</xdr:rowOff>
    </xdr:from>
    <xdr:ext cx="76200" cy="204108"/>
    <xdr:sp macro="" textlink="">
      <xdr:nvSpPr>
        <xdr:cNvPr id="140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254</xdr:row>
      <xdr:rowOff>108858</xdr:rowOff>
    </xdr:from>
    <xdr:ext cx="76200" cy="204108"/>
    <xdr:sp macro="" textlink="">
      <xdr:nvSpPr>
        <xdr:cNvPr id="141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256</xdr:row>
      <xdr:rowOff>108858</xdr:rowOff>
    </xdr:from>
    <xdr:ext cx="76200" cy="204108"/>
    <xdr:sp macro="" textlink="">
      <xdr:nvSpPr>
        <xdr:cNvPr id="142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259</xdr:row>
      <xdr:rowOff>108858</xdr:rowOff>
    </xdr:from>
    <xdr:ext cx="76200" cy="204108"/>
    <xdr:sp macro="" textlink="">
      <xdr:nvSpPr>
        <xdr:cNvPr id="143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261</xdr:row>
      <xdr:rowOff>108858</xdr:rowOff>
    </xdr:from>
    <xdr:ext cx="76200" cy="204108"/>
    <xdr:sp macro="" textlink="">
      <xdr:nvSpPr>
        <xdr:cNvPr id="144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263</xdr:row>
      <xdr:rowOff>108858</xdr:rowOff>
    </xdr:from>
    <xdr:ext cx="76200" cy="204108"/>
    <xdr:sp macro="" textlink="">
      <xdr:nvSpPr>
        <xdr:cNvPr id="145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268</xdr:row>
      <xdr:rowOff>108858</xdr:rowOff>
    </xdr:from>
    <xdr:ext cx="76200" cy="204108"/>
    <xdr:sp macro="" textlink="">
      <xdr:nvSpPr>
        <xdr:cNvPr id="147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270</xdr:row>
      <xdr:rowOff>108858</xdr:rowOff>
    </xdr:from>
    <xdr:ext cx="76200" cy="204108"/>
    <xdr:sp macro="" textlink="">
      <xdr:nvSpPr>
        <xdr:cNvPr id="148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272</xdr:row>
      <xdr:rowOff>108858</xdr:rowOff>
    </xdr:from>
    <xdr:ext cx="76200" cy="204108"/>
    <xdr:sp macro="" textlink="">
      <xdr:nvSpPr>
        <xdr:cNvPr id="149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157</xdr:row>
      <xdr:rowOff>108858</xdr:rowOff>
    </xdr:from>
    <xdr:ext cx="76200" cy="204108"/>
    <xdr:sp macro="" textlink="">
      <xdr:nvSpPr>
        <xdr:cNvPr id="151" name="Text Box 3"/>
        <xdr:cNvSpPr txBox="1">
          <a:spLocks noChangeArrowheads="1"/>
        </xdr:cNvSpPr>
      </xdr:nvSpPr>
      <xdr:spPr bwMode="auto">
        <a:xfrm>
          <a:off x="5403395" y="3996417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159</xdr:row>
      <xdr:rowOff>108858</xdr:rowOff>
    </xdr:from>
    <xdr:ext cx="76200" cy="204108"/>
    <xdr:sp macro="" textlink="">
      <xdr:nvSpPr>
        <xdr:cNvPr id="152" name="Text Box 3"/>
        <xdr:cNvSpPr txBox="1">
          <a:spLocks noChangeArrowheads="1"/>
        </xdr:cNvSpPr>
      </xdr:nvSpPr>
      <xdr:spPr bwMode="auto">
        <a:xfrm>
          <a:off x="5403395" y="3996417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161</xdr:row>
      <xdr:rowOff>108858</xdr:rowOff>
    </xdr:from>
    <xdr:ext cx="76200" cy="204108"/>
    <xdr:sp macro="" textlink="">
      <xdr:nvSpPr>
        <xdr:cNvPr id="153" name="Text Box 3"/>
        <xdr:cNvSpPr txBox="1">
          <a:spLocks noChangeArrowheads="1"/>
        </xdr:cNvSpPr>
      </xdr:nvSpPr>
      <xdr:spPr bwMode="auto">
        <a:xfrm>
          <a:off x="5403395" y="3996417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166</xdr:row>
      <xdr:rowOff>108858</xdr:rowOff>
    </xdr:from>
    <xdr:ext cx="76200" cy="204108"/>
    <xdr:sp macro="" textlink="">
      <xdr:nvSpPr>
        <xdr:cNvPr id="155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168</xdr:row>
      <xdr:rowOff>108858</xdr:rowOff>
    </xdr:from>
    <xdr:ext cx="76200" cy="204108"/>
    <xdr:sp macro="" textlink="">
      <xdr:nvSpPr>
        <xdr:cNvPr id="156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170</xdr:row>
      <xdr:rowOff>108858</xdr:rowOff>
    </xdr:from>
    <xdr:ext cx="76200" cy="204108"/>
    <xdr:sp macro="" textlink="">
      <xdr:nvSpPr>
        <xdr:cNvPr id="157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158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175</xdr:row>
      <xdr:rowOff>108858</xdr:rowOff>
    </xdr:from>
    <xdr:ext cx="76200" cy="204108"/>
    <xdr:sp macro="" textlink="">
      <xdr:nvSpPr>
        <xdr:cNvPr id="159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177</xdr:row>
      <xdr:rowOff>108858</xdr:rowOff>
    </xdr:from>
    <xdr:ext cx="76200" cy="204108"/>
    <xdr:sp macro="" textlink="">
      <xdr:nvSpPr>
        <xdr:cNvPr id="160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179</xdr:row>
      <xdr:rowOff>108858</xdr:rowOff>
    </xdr:from>
    <xdr:ext cx="76200" cy="204108"/>
    <xdr:sp macro="" textlink="">
      <xdr:nvSpPr>
        <xdr:cNvPr id="161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182</xdr:row>
      <xdr:rowOff>108858</xdr:rowOff>
    </xdr:from>
    <xdr:ext cx="76200" cy="204108"/>
    <xdr:sp macro="" textlink="">
      <xdr:nvSpPr>
        <xdr:cNvPr id="162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184</xdr:row>
      <xdr:rowOff>108858</xdr:rowOff>
    </xdr:from>
    <xdr:ext cx="76200" cy="204108"/>
    <xdr:sp macro="" textlink="">
      <xdr:nvSpPr>
        <xdr:cNvPr id="163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186</xdr:row>
      <xdr:rowOff>108858</xdr:rowOff>
    </xdr:from>
    <xdr:ext cx="76200" cy="204108"/>
    <xdr:sp macro="" textlink="">
      <xdr:nvSpPr>
        <xdr:cNvPr id="164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188</xdr:row>
      <xdr:rowOff>108858</xdr:rowOff>
    </xdr:from>
    <xdr:ext cx="76200" cy="204108"/>
    <xdr:sp macro="" textlink="">
      <xdr:nvSpPr>
        <xdr:cNvPr id="165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191</xdr:row>
      <xdr:rowOff>108858</xdr:rowOff>
    </xdr:from>
    <xdr:ext cx="76200" cy="204108"/>
    <xdr:sp macro="" textlink="">
      <xdr:nvSpPr>
        <xdr:cNvPr id="166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193</xdr:row>
      <xdr:rowOff>108858</xdr:rowOff>
    </xdr:from>
    <xdr:ext cx="76200" cy="204108"/>
    <xdr:sp macro="" textlink="">
      <xdr:nvSpPr>
        <xdr:cNvPr id="167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195</xdr:row>
      <xdr:rowOff>108858</xdr:rowOff>
    </xdr:from>
    <xdr:ext cx="76200" cy="204108"/>
    <xdr:sp macro="" textlink="">
      <xdr:nvSpPr>
        <xdr:cNvPr id="168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197</xdr:row>
      <xdr:rowOff>108858</xdr:rowOff>
    </xdr:from>
    <xdr:ext cx="76200" cy="204108"/>
    <xdr:sp macro="" textlink="">
      <xdr:nvSpPr>
        <xdr:cNvPr id="169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200</xdr:row>
      <xdr:rowOff>108858</xdr:rowOff>
    </xdr:from>
    <xdr:ext cx="76200" cy="204108"/>
    <xdr:sp macro="" textlink="">
      <xdr:nvSpPr>
        <xdr:cNvPr id="170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202</xdr:row>
      <xdr:rowOff>108858</xdr:rowOff>
    </xdr:from>
    <xdr:ext cx="76200" cy="204108"/>
    <xdr:sp macro="" textlink="">
      <xdr:nvSpPr>
        <xdr:cNvPr id="171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204</xdr:row>
      <xdr:rowOff>108858</xdr:rowOff>
    </xdr:from>
    <xdr:ext cx="76200" cy="204108"/>
    <xdr:sp macro="" textlink="">
      <xdr:nvSpPr>
        <xdr:cNvPr id="172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206</xdr:row>
      <xdr:rowOff>108858</xdr:rowOff>
    </xdr:from>
    <xdr:ext cx="76200" cy="204108"/>
    <xdr:sp macro="" textlink="">
      <xdr:nvSpPr>
        <xdr:cNvPr id="173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209</xdr:row>
      <xdr:rowOff>108858</xdr:rowOff>
    </xdr:from>
    <xdr:ext cx="76200" cy="204108"/>
    <xdr:sp macro="" textlink="">
      <xdr:nvSpPr>
        <xdr:cNvPr id="174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211</xdr:row>
      <xdr:rowOff>108858</xdr:rowOff>
    </xdr:from>
    <xdr:ext cx="76200" cy="204108"/>
    <xdr:sp macro="" textlink="">
      <xdr:nvSpPr>
        <xdr:cNvPr id="175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213</xdr:row>
      <xdr:rowOff>108858</xdr:rowOff>
    </xdr:from>
    <xdr:ext cx="76200" cy="204108"/>
    <xdr:sp macro="" textlink="">
      <xdr:nvSpPr>
        <xdr:cNvPr id="176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215</xdr:row>
      <xdr:rowOff>108858</xdr:rowOff>
    </xdr:from>
    <xdr:ext cx="76200" cy="204108"/>
    <xdr:sp macro="" textlink="">
      <xdr:nvSpPr>
        <xdr:cNvPr id="177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218</xdr:row>
      <xdr:rowOff>108858</xdr:rowOff>
    </xdr:from>
    <xdr:ext cx="76200" cy="204108"/>
    <xdr:sp macro="" textlink="">
      <xdr:nvSpPr>
        <xdr:cNvPr id="178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220</xdr:row>
      <xdr:rowOff>108858</xdr:rowOff>
    </xdr:from>
    <xdr:ext cx="76200" cy="204108"/>
    <xdr:sp macro="" textlink="">
      <xdr:nvSpPr>
        <xdr:cNvPr id="179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222</xdr:row>
      <xdr:rowOff>108858</xdr:rowOff>
    </xdr:from>
    <xdr:ext cx="76200" cy="204108"/>
    <xdr:sp macro="" textlink="">
      <xdr:nvSpPr>
        <xdr:cNvPr id="180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229</xdr:row>
      <xdr:rowOff>108858</xdr:rowOff>
    </xdr:from>
    <xdr:ext cx="76200" cy="204108"/>
    <xdr:sp macro="" textlink="">
      <xdr:nvSpPr>
        <xdr:cNvPr id="181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229</xdr:row>
      <xdr:rowOff>108858</xdr:rowOff>
    </xdr:from>
    <xdr:ext cx="76200" cy="204108"/>
    <xdr:sp macro="" textlink="">
      <xdr:nvSpPr>
        <xdr:cNvPr id="182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232</xdr:row>
      <xdr:rowOff>108858</xdr:rowOff>
    </xdr:from>
    <xdr:ext cx="76200" cy="204108"/>
    <xdr:sp macro="" textlink="">
      <xdr:nvSpPr>
        <xdr:cNvPr id="183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232</xdr:row>
      <xdr:rowOff>108858</xdr:rowOff>
    </xdr:from>
    <xdr:ext cx="76200" cy="204108"/>
    <xdr:sp macro="" textlink="">
      <xdr:nvSpPr>
        <xdr:cNvPr id="184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234</xdr:row>
      <xdr:rowOff>108858</xdr:rowOff>
    </xdr:from>
    <xdr:ext cx="76200" cy="204108"/>
    <xdr:sp macro="" textlink="">
      <xdr:nvSpPr>
        <xdr:cNvPr id="185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234</xdr:row>
      <xdr:rowOff>108858</xdr:rowOff>
    </xdr:from>
    <xdr:ext cx="76200" cy="204108"/>
    <xdr:sp macro="" textlink="">
      <xdr:nvSpPr>
        <xdr:cNvPr id="186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236</xdr:row>
      <xdr:rowOff>108858</xdr:rowOff>
    </xdr:from>
    <xdr:ext cx="76200" cy="204108"/>
    <xdr:sp macro="" textlink="">
      <xdr:nvSpPr>
        <xdr:cNvPr id="187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236</xdr:row>
      <xdr:rowOff>108858</xdr:rowOff>
    </xdr:from>
    <xdr:ext cx="76200" cy="204108"/>
    <xdr:sp macro="" textlink="">
      <xdr:nvSpPr>
        <xdr:cNvPr id="188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238</xdr:row>
      <xdr:rowOff>108858</xdr:rowOff>
    </xdr:from>
    <xdr:ext cx="76200" cy="204108"/>
    <xdr:sp macro="" textlink="">
      <xdr:nvSpPr>
        <xdr:cNvPr id="189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238</xdr:row>
      <xdr:rowOff>108858</xdr:rowOff>
    </xdr:from>
    <xdr:ext cx="76200" cy="204108"/>
    <xdr:sp macro="" textlink="">
      <xdr:nvSpPr>
        <xdr:cNvPr id="190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241</xdr:row>
      <xdr:rowOff>108858</xdr:rowOff>
    </xdr:from>
    <xdr:ext cx="76200" cy="204108"/>
    <xdr:sp macro="" textlink="">
      <xdr:nvSpPr>
        <xdr:cNvPr id="191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241</xdr:row>
      <xdr:rowOff>108858</xdr:rowOff>
    </xdr:from>
    <xdr:ext cx="76200" cy="204108"/>
    <xdr:sp macro="" textlink="">
      <xdr:nvSpPr>
        <xdr:cNvPr id="192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243</xdr:row>
      <xdr:rowOff>108858</xdr:rowOff>
    </xdr:from>
    <xdr:ext cx="76200" cy="204108"/>
    <xdr:sp macro="" textlink="">
      <xdr:nvSpPr>
        <xdr:cNvPr id="193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243</xdr:row>
      <xdr:rowOff>108858</xdr:rowOff>
    </xdr:from>
    <xdr:ext cx="76200" cy="204108"/>
    <xdr:sp macro="" textlink="">
      <xdr:nvSpPr>
        <xdr:cNvPr id="194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245</xdr:row>
      <xdr:rowOff>108858</xdr:rowOff>
    </xdr:from>
    <xdr:ext cx="76200" cy="204108"/>
    <xdr:sp macro="" textlink="">
      <xdr:nvSpPr>
        <xdr:cNvPr id="195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245</xdr:row>
      <xdr:rowOff>108858</xdr:rowOff>
    </xdr:from>
    <xdr:ext cx="76200" cy="204108"/>
    <xdr:sp macro="" textlink="">
      <xdr:nvSpPr>
        <xdr:cNvPr id="196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247</xdr:row>
      <xdr:rowOff>108858</xdr:rowOff>
    </xdr:from>
    <xdr:ext cx="76200" cy="204108"/>
    <xdr:sp macro="" textlink="">
      <xdr:nvSpPr>
        <xdr:cNvPr id="197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247</xdr:row>
      <xdr:rowOff>108858</xdr:rowOff>
    </xdr:from>
    <xdr:ext cx="76200" cy="204108"/>
    <xdr:sp macro="" textlink="">
      <xdr:nvSpPr>
        <xdr:cNvPr id="198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250</xdr:row>
      <xdr:rowOff>108858</xdr:rowOff>
    </xdr:from>
    <xdr:ext cx="76200" cy="204108"/>
    <xdr:sp macro="" textlink="">
      <xdr:nvSpPr>
        <xdr:cNvPr id="199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250</xdr:row>
      <xdr:rowOff>108858</xdr:rowOff>
    </xdr:from>
    <xdr:ext cx="76200" cy="204108"/>
    <xdr:sp macro="" textlink="">
      <xdr:nvSpPr>
        <xdr:cNvPr id="200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252</xdr:row>
      <xdr:rowOff>108858</xdr:rowOff>
    </xdr:from>
    <xdr:ext cx="76200" cy="204108"/>
    <xdr:sp macro="" textlink="">
      <xdr:nvSpPr>
        <xdr:cNvPr id="201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252</xdr:row>
      <xdr:rowOff>108858</xdr:rowOff>
    </xdr:from>
    <xdr:ext cx="76200" cy="204108"/>
    <xdr:sp macro="" textlink="">
      <xdr:nvSpPr>
        <xdr:cNvPr id="202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254</xdr:row>
      <xdr:rowOff>108858</xdr:rowOff>
    </xdr:from>
    <xdr:ext cx="76200" cy="204108"/>
    <xdr:sp macro="" textlink="">
      <xdr:nvSpPr>
        <xdr:cNvPr id="203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254</xdr:row>
      <xdr:rowOff>108858</xdr:rowOff>
    </xdr:from>
    <xdr:ext cx="76200" cy="204108"/>
    <xdr:sp macro="" textlink="">
      <xdr:nvSpPr>
        <xdr:cNvPr id="204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256</xdr:row>
      <xdr:rowOff>108858</xdr:rowOff>
    </xdr:from>
    <xdr:ext cx="76200" cy="204108"/>
    <xdr:sp macro="" textlink="">
      <xdr:nvSpPr>
        <xdr:cNvPr id="205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256</xdr:row>
      <xdr:rowOff>108858</xdr:rowOff>
    </xdr:from>
    <xdr:ext cx="76200" cy="204108"/>
    <xdr:sp macro="" textlink="">
      <xdr:nvSpPr>
        <xdr:cNvPr id="206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259</xdr:row>
      <xdr:rowOff>108858</xdr:rowOff>
    </xdr:from>
    <xdr:ext cx="76200" cy="204108"/>
    <xdr:sp macro="" textlink="">
      <xdr:nvSpPr>
        <xdr:cNvPr id="207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259</xdr:row>
      <xdr:rowOff>108858</xdr:rowOff>
    </xdr:from>
    <xdr:ext cx="76200" cy="204108"/>
    <xdr:sp macro="" textlink="">
      <xdr:nvSpPr>
        <xdr:cNvPr id="208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261</xdr:row>
      <xdr:rowOff>108858</xdr:rowOff>
    </xdr:from>
    <xdr:ext cx="76200" cy="204108"/>
    <xdr:sp macro="" textlink="">
      <xdr:nvSpPr>
        <xdr:cNvPr id="209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261</xdr:row>
      <xdr:rowOff>108858</xdr:rowOff>
    </xdr:from>
    <xdr:ext cx="76200" cy="204108"/>
    <xdr:sp macro="" textlink="">
      <xdr:nvSpPr>
        <xdr:cNvPr id="210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263</xdr:row>
      <xdr:rowOff>108858</xdr:rowOff>
    </xdr:from>
    <xdr:ext cx="76200" cy="204108"/>
    <xdr:sp macro="" textlink="">
      <xdr:nvSpPr>
        <xdr:cNvPr id="211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263</xdr:row>
      <xdr:rowOff>108858</xdr:rowOff>
    </xdr:from>
    <xdr:ext cx="76200" cy="204108"/>
    <xdr:sp macro="" textlink="">
      <xdr:nvSpPr>
        <xdr:cNvPr id="212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265</xdr:row>
      <xdr:rowOff>108858</xdr:rowOff>
    </xdr:from>
    <xdr:ext cx="76200" cy="204108"/>
    <xdr:sp macro="" textlink="">
      <xdr:nvSpPr>
        <xdr:cNvPr id="213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265</xdr:row>
      <xdr:rowOff>108858</xdr:rowOff>
    </xdr:from>
    <xdr:ext cx="76200" cy="204108"/>
    <xdr:sp macro="" textlink="">
      <xdr:nvSpPr>
        <xdr:cNvPr id="214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268</xdr:row>
      <xdr:rowOff>108858</xdr:rowOff>
    </xdr:from>
    <xdr:ext cx="76200" cy="204108"/>
    <xdr:sp macro="" textlink="">
      <xdr:nvSpPr>
        <xdr:cNvPr id="215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268</xdr:row>
      <xdr:rowOff>108858</xdr:rowOff>
    </xdr:from>
    <xdr:ext cx="76200" cy="204108"/>
    <xdr:sp macro="" textlink="">
      <xdr:nvSpPr>
        <xdr:cNvPr id="216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270</xdr:row>
      <xdr:rowOff>108858</xdr:rowOff>
    </xdr:from>
    <xdr:ext cx="76200" cy="204108"/>
    <xdr:sp macro="" textlink="">
      <xdr:nvSpPr>
        <xdr:cNvPr id="217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270</xdr:row>
      <xdr:rowOff>108858</xdr:rowOff>
    </xdr:from>
    <xdr:ext cx="76200" cy="204108"/>
    <xdr:sp macro="" textlink="">
      <xdr:nvSpPr>
        <xdr:cNvPr id="218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272</xdr:row>
      <xdr:rowOff>108858</xdr:rowOff>
    </xdr:from>
    <xdr:ext cx="76200" cy="204108"/>
    <xdr:sp macro="" textlink="">
      <xdr:nvSpPr>
        <xdr:cNvPr id="219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272</xdr:row>
      <xdr:rowOff>108858</xdr:rowOff>
    </xdr:from>
    <xdr:ext cx="76200" cy="204108"/>
    <xdr:sp macro="" textlink="">
      <xdr:nvSpPr>
        <xdr:cNvPr id="220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155</xdr:row>
      <xdr:rowOff>108858</xdr:rowOff>
    </xdr:from>
    <xdr:ext cx="76200" cy="204108"/>
    <xdr:sp macro="" textlink="">
      <xdr:nvSpPr>
        <xdr:cNvPr id="221" name="Text Box 3"/>
        <xdr:cNvSpPr txBox="1">
          <a:spLocks noChangeArrowheads="1"/>
        </xdr:cNvSpPr>
      </xdr:nvSpPr>
      <xdr:spPr bwMode="auto">
        <a:xfrm>
          <a:off x="5403395" y="461826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157</xdr:row>
      <xdr:rowOff>108858</xdr:rowOff>
    </xdr:from>
    <xdr:ext cx="76200" cy="204108"/>
    <xdr:sp macro="" textlink="">
      <xdr:nvSpPr>
        <xdr:cNvPr id="224" name="Text Box 3"/>
        <xdr:cNvSpPr txBox="1">
          <a:spLocks noChangeArrowheads="1"/>
        </xdr:cNvSpPr>
      </xdr:nvSpPr>
      <xdr:spPr bwMode="auto">
        <a:xfrm>
          <a:off x="5403395" y="461826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159</xdr:row>
      <xdr:rowOff>108858</xdr:rowOff>
    </xdr:from>
    <xdr:ext cx="76200" cy="204108"/>
    <xdr:sp macro="" textlink="">
      <xdr:nvSpPr>
        <xdr:cNvPr id="227" name="Text Box 3"/>
        <xdr:cNvSpPr txBox="1">
          <a:spLocks noChangeArrowheads="1"/>
        </xdr:cNvSpPr>
      </xdr:nvSpPr>
      <xdr:spPr bwMode="auto">
        <a:xfrm>
          <a:off x="5403395" y="461826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159</xdr:row>
      <xdr:rowOff>108858</xdr:rowOff>
    </xdr:from>
    <xdr:ext cx="76200" cy="204108"/>
    <xdr:sp macro="" textlink="">
      <xdr:nvSpPr>
        <xdr:cNvPr id="228" name="Text Box 3"/>
        <xdr:cNvSpPr txBox="1">
          <a:spLocks noChangeArrowheads="1"/>
        </xdr:cNvSpPr>
      </xdr:nvSpPr>
      <xdr:spPr bwMode="auto">
        <a:xfrm>
          <a:off x="5403395" y="461826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159</xdr:row>
      <xdr:rowOff>108858</xdr:rowOff>
    </xdr:from>
    <xdr:ext cx="76200" cy="204108"/>
    <xdr:sp macro="" textlink="">
      <xdr:nvSpPr>
        <xdr:cNvPr id="229" name="Text Box 3"/>
        <xdr:cNvSpPr txBox="1">
          <a:spLocks noChangeArrowheads="1"/>
        </xdr:cNvSpPr>
      </xdr:nvSpPr>
      <xdr:spPr bwMode="auto">
        <a:xfrm>
          <a:off x="5403395" y="461826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164</xdr:row>
      <xdr:rowOff>108858</xdr:rowOff>
    </xdr:from>
    <xdr:ext cx="76200" cy="204108"/>
    <xdr:sp macro="" textlink="">
      <xdr:nvSpPr>
        <xdr:cNvPr id="230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164</xdr:row>
      <xdr:rowOff>108858</xdr:rowOff>
    </xdr:from>
    <xdr:ext cx="76200" cy="204108"/>
    <xdr:sp macro="" textlink="">
      <xdr:nvSpPr>
        <xdr:cNvPr id="231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164</xdr:row>
      <xdr:rowOff>108858</xdr:rowOff>
    </xdr:from>
    <xdr:ext cx="76200" cy="204108"/>
    <xdr:sp macro="" textlink="">
      <xdr:nvSpPr>
        <xdr:cNvPr id="232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164</xdr:row>
      <xdr:rowOff>108858</xdr:rowOff>
    </xdr:from>
    <xdr:ext cx="76200" cy="204108"/>
    <xdr:sp macro="" textlink="">
      <xdr:nvSpPr>
        <xdr:cNvPr id="233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164</xdr:row>
      <xdr:rowOff>108858</xdr:rowOff>
    </xdr:from>
    <xdr:ext cx="76200" cy="204108"/>
    <xdr:sp macro="" textlink="">
      <xdr:nvSpPr>
        <xdr:cNvPr id="234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164</xdr:row>
      <xdr:rowOff>108858</xdr:rowOff>
    </xdr:from>
    <xdr:ext cx="76200" cy="204108"/>
    <xdr:sp macro="" textlink="">
      <xdr:nvSpPr>
        <xdr:cNvPr id="235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166</xdr:row>
      <xdr:rowOff>108858</xdr:rowOff>
    </xdr:from>
    <xdr:ext cx="76200" cy="204108"/>
    <xdr:sp macro="" textlink="">
      <xdr:nvSpPr>
        <xdr:cNvPr id="236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166</xdr:row>
      <xdr:rowOff>108858</xdr:rowOff>
    </xdr:from>
    <xdr:ext cx="76200" cy="204108"/>
    <xdr:sp macro="" textlink="">
      <xdr:nvSpPr>
        <xdr:cNvPr id="237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166</xdr:row>
      <xdr:rowOff>108858</xdr:rowOff>
    </xdr:from>
    <xdr:ext cx="76200" cy="204108"/>
    <xdr:sp macro="" textlink="">
      <xdr:nvSpPr>
        <xdr:cNvPr id="238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166</xdr:row>
      <xdr:rowOff>108858</xdr:rowOff>
    </xdr:from>
    <xdr:ext cx="76200" cy="204108"/>
    <xdr:sp macro="" textlink="">
      <xdr:nvSpPr>
        <xdr:cNvPr id="239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166</xdr:row>
      <xdr:rowOff>108858</xdr:rowOff>
    </xdr:from>
    <xdr:ext cx="76200" cy="204108"/>
    <xdr:sp macro="" textlink="">
      <xdr:nvSpPr>
        <xdr:cNvPr id="240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166</xdr:row>
      <xdr:rowOff>108858</xdr:rowOff>
    </xdr:from>
    <xdr:ext cx="76200" cy="204108"/>
    <xdr:sp macro="" textlink="">
      <xdr:nvSpPr>
        <xdr:cNvPr id="241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168</xdr:row>
      <xdr:rowOff>108858</xdr:rowOff>
    </xdr:from>
    <xdr:ext cx="76200" cy="204108"/>
    <xdr:sp macro="" textlink="">
      <xdr:nvSpPr>
        <xdr:cNvPr id="242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168</xdr:row>
      <xdr:rowOff>108858</xdr:rowOff>
    </xdr:from>
    <xdr:ext cx="76200" cy="204108"/>
    <xdr:sp macro="" textlink="">
      <xdr:nvSpPr>
        <xdr:cNvPr id="243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168</xdr:row>
      <xdr:rowOff>108858</xdr:rowOff>
    </xdr:from>
    <xdr:ext cx="76200" cy="204108"/>
    <xdr:sp macro="" textlink="">
      <xdr:nvSpPr>
        <xdr:cNvPr id="244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168</xdr:row>
      <xdr:rowOff>108858</xdr:rowOff>
    </xdr:from>
    <xdr:ext cx="76200" cy="204108"/>
    <xdr:sp macro="" textlink="">
      <xdr:nvSpPr>
        <xdr:cNvPr id="245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168</xdr:row>
      <xdr:rowOff>108858</xdr:rowOff>
    </xdr:from>
    <xdr:ext cx="76200" cy="204108"/>
    <xdr:sp macro="" textlink="">
      <xdr:nvSpPr>
        <xdr:cNvPr id="246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168</xdr:row>
      <xdr:rowOff>108858</xdr:rowOff>
    </xdr:from>
    <xdr:ext cx="76200" cy="204108"/>
    <xdr:sp macro="" textlink="">
      <xdr:nvSpPr>
        <xdr:cNvPr id="247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248" name="Text Box 3"/>
        <xdr:cNvSpPr txBox="1">
          <a:spLocks noChangeArrowheads="1"/>
        </xdr:cNvSpPr>
      </xdr:nvSpPr>
      <xdr:spPr bwMode="auto">
        <a:xfrm>
          <a:off x="5403395" y="44182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249" name="Text Box 3"/>
        <xdr:cNvSpPr txBox="1">
          <a:spLocks noChangeArrowheads="1"/>
        </xdr:cNvSpPr>
      </xdr:nvSpPr>
      <xdr:spPr bwMode="auto">
        <a:xfrm>
          <a:off x="5403395" y="44182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250" name="Text Box 3"/>
        <xdr:cNvSpPr txBox="1">
          <a:spLocks noChangeArrowheads="1"/>
        </xdr:cNvSpPr>
      </xdr:nvSpPr>
      <xdr:spPr bwMode="auto">
        <a:xfrm>
          <a:off x="5403395" y="44182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251" name="Text Box 3"/>
        <xdr:cNvSpPr txBox="1">
          <a:spLocks noChangeArrowheads="1"/>
        </xdr:cNvSpPr>
      </xdr:nvSpPr>
      <xdr:spPr bwMode="auto">
        <a:xfrm>
          <a:off x="5403395" y="44182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252" name="Text Box 3"/>
        <xdr:cNvSpPr txBox="1">
          <a:spLocks noChangeArrowheads="1"/>
        </xdr:cNvSpPr>
      </xdr:nvSpPr>
      <xdr:spPr bwMode="auto">
        <a:xfrm>
          <a:off x="5403395" y="44182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253" name="Text Box 3"/>
        <xdr:cNvSpPr txBox="1">
          <a:spLocks noChangeArrowheads="1"/>
        </xdr:cNvSpPr>
      </xdr:nvSpPr>
      <xdr:spPr bwMode="auto">
        <a:xfrm>
          <a:off x="5403395" y="44182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254" name="Text Box 3"/>
        <xdr:cNvSpPr txBox="1">
          <a:spLocks noChangeArrowheads="1"/>
        </xdr:cNvSpPr>
      </xdr:nvSpPr>
      <xdr:spPr bwMode="auto">
        <a:xfrm>
          <a:off x="5403395" y="44182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255" name="Text Box 3"/>
        <xdr:cNvSpPr txBox="1">
          <a:spLocks noChangeArrowheads="1"/>
        </xdr:cNvSpPr>
      </xdr:nvSpPr>
      <xdr:spPr bwMode="auto">
        <a:xfrm>
          <a:off x="5403395" y="44182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256" name="Text Box 3"/>
        <xdr:cNvSpPr txBox="1">
          <a:spLocks noChangeArrowheads="1"/>
        </xdr:cNvSpPr>
      </xdr:nvSpPr>
      <xdr:spPr bwMode="auto">
        <a:xfrm>
          <a:off x="5403395" y="44182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179</xdr:row>
      <xdr:rowOff>108858</xdr:rowOff>
    </xdr:from>
    <xdr:ext cx="76200" cy="204108"/>
    <xdr:sp macro="" textlink="">
      <xdr:nvSpPr>
        <xdr:cNvPr id="257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179</xdr:row>
      <xdr:rowOff>108858</xdr:rowOff>
    </xdr:from>
    <xdr:ext cx="76200" cy="204108"/>
    <xdr:sp macro="" textlink="">
      <xdr:nvSpPr>
        <xdr:cNvPr id="258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179</xdr:row>
      <xdr:rowOff>108858</xdr:rowOff>
    </xdr:from>
    <xdr:ext cx="76200" cy="204108"/>
    <xdr:sp macro="" textlink="">
      <xdr:nvSpPr>
        <xdr:cNvPr id="259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188</xdr:row>
      <xdr:rowOff>108858</xdr:rowOff>
    </xdr:from>
    <xdr:ext cx="76200" cy="204108"/>
    <xdr:sp macro="" textlink="">
      <xdr:nvSpPr>
        <xdr:cNvPr id="260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188</xdr:row>
      <xdr:rowOff>108858</xdr:rowOff>
    </xdr:from>
    <xdr:ext cx="76200" cy="204108"/>
    <xdr:sp macro="" textlink="">
      <xdr:nvSpPr>
        <xdr:cNvPr id="261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188</xdr:row>
      <xdr:rowOff>108858</xdr:rowOff>
    </xdr:from>
    <xdr:ext cx="76200" cy="204108"/>
    <xdr:sp macro="" textlink="">
      <xdr:nvSpPr>
        <xdr:cNvPr id="262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197</xdr:row>
      <xdr:rowOff>108858</xdr:rowOff>
    </xdr:from>
    <xdr:ext cx="76200" cy="204108"/>
    <xdr:sp macro="" textlink="">
      <xdr:nvSpPr>
        <xdr:cNvPr id="263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197</xdr:row>
      <xdr:rowOff>108858</xdr:rowOff>
    </xdr:from>
    <xdr:ext cx="76200" cy="204108"/>
    <xdr:sp macro="" textlink="">
      <xdr:nvSpPr>
        <xdr:cNvPr id="264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197</xdr:row>
      <xdr:rowOff>108858</xdr:rowOff>
    </xdr:from>
    <xdr:ext cx="76200" cy="204108"/>
    <xdr:sp macro="" textlink="">
      <xdr:nvSpPr>
        <xdr:cNvPr id="265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206</xdr:row>
      <xdr:rowOff>108858</xdr:rowOff>
    </xdr:from>
    <xdr:ext cx="76200" cy="204108"/>
    <xdr:sp macro="" textlink="">
      <xdr:nvSpPr>
        <xdr:cNvPr id="266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206</xdr:row>
      <xdr:rowOff>108858</xdr:rowOff>
    </xdr:from>
    <xdr:ext cx="76200" cy="204108"/>
    <xdr:sp macro="" textlink="">
      <xdr:nvSpPr>
        <xdr:cNvPr id="267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206</xdr:row>
      <xdr:rowOff>108858</xdr:rowOff>
    </xdr:from>
    <xdr:ext cx="76200" cy="204108"/>
    <xdr:sp macro="" textlink="">
      <xdr:nvSpPr>
        <xdr:cNvPr id="268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215</xdr:row>
      <xdr:rowOff>108858</xdr:rowOff>
    </xdr:from>
    <xdr:ext cx="76200" cy="204108"/>
    <xdr:sp macro="" textlink="">
      <xdr:nvSpPr>
        <xdr:cNvPr id="269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215</xdr:row>
      <xdr:rowOff>108858</xdr:rowOff>
    </xdr:from>
    <xdr:ext cx="76200" cy="204108"/>
    <xdr:sp macro="" textlink="">
      <xdr:nvSpPr>
        <xdr:cNvPr id="270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215</xdr:row>
      <xdr:rowOff>108858</xdr:rowOff>
    </xdr:from>
    <xdr:ext cx="76200" cy="204108"/>
    <xdr:sp macro="" textlink="">
      <xdr:nvSpPr>
        <xdr:cNvPr id="271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229</xdr:row>
      <xdr:rowOff>108858</xdr:rowOff>
    </xdr:from>
    <xdr:ext cx="76200" cy="204108"/>
    <xdr:sp macro="" textlink="">
      <xdr:nvSpPr>
        <xdr:cNvPr id="272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229</xdr:row>
      <xdr:rowOff>108858</xdr:rowOff>
    </xdr:from>
    <xdr:ext cx="76200" cy="204108"/>
    <xdr:sp macro="" textlink="">
      <xdr:nvSpPr>
        <xdr:cNvPr id="273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229</xdr:row>
      <xdr:rowOff>108858</xdr:rowOff>
    </xdr:from>
    <xdr:ext cx="76200" cy="204108"/>
    <xdr:sp macro="" textlink="">
      <xdr:nvSpPr>
        <xdr:cNvPr id="274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238</xdr:row>
      <xdr:rowOff>108858</xdr:rowOff>
    </xdr:from>
    <xdr:ext cx="76200" cy="204108"/>
    <xdr:sp macro="" textlink="">
      <xdr:nvSpPr>
        <xdr:cNvPr id="275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238</xdr:row>
      <xdr:rowOff>108858</xdr:rowOff>
    </xdr:from>
    <xdr:ext cx="76200" cy="204108"/>
    <xdr:sp macro="" textlink="">
      <xdr:nvSpPr>
        <xdr:cNvPr id="276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238</xdr:row>
      <xdr:rowOff>108858</xdr:rowOff>
    </xdr:from>
    <xdr:ext cx="76200" cy="204108"/>
    <xdr:sp macro="" textlink="">
      <xdr:nvSpPr>
        <xdr:cNvPr id="277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247</xdr:row>
      <xdr:rowOff>108858</xdr:rowOff>
    </xdr:from>
    <xdr:ext cx="76200" cy="204108"/>
    <xdr:sp macro="" textlink="">
      <xdr:nvSpPr>
        <xdr:cNvPr id="278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247</xdr:row>
      <xdr:rowOff>108858</xdr:rowOff>
    </xdr:from>
    <xdr:ext cx="76200" cy="204108"/>
    <xdr:sp macro="" textlink="">
      <xdr:nvSpPr>
        <xdr:cNvPr id="279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247</xdr:row>
      <xdr:rowOff>108858</xdr:rowOff>
    </xdr:from>
    <xdr:ext cx="76200" cy="204108"/>
    <xdr:sp macro="" textlink="">
      <xdr:nvSpPr>
        <xdr:cNvPr id="280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256</xdr:row>
      <xdr:rowOff>108858</xdr:rowOff>
    </xdr:from>
    <xdr:ext cx="76200" cy="204108"/>
    <xdr:sp macro="" textlink="">
      <xdr:nvSpPr>
        <xdr:cNvPr id="281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256</xdr:row>
      <xdr:rowOff>108858</xdr:rowOff>
    </xdr:from>
    <xdr:ext cx="76200" cy="204108"/>
    <xdr:sp macro="" textlink="">
      <xdr:nvSpPr>
        <xdr:cNvPr id="282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256</xdr:row>
      <xdr:rowOff>108858</xdr:rowOff>
    </xdr:from>
    <xdr:ext cx="76200" cy="204108"/>
    <xdr:sp macro="" textlink="">
      <xdr:nvSpPr>
        <xdr:cNvPr id="283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265</xdr:row>
      <xdr:rowOff>108858</xdr:rowOff>
    </xdr:from>
    <xdr:ext cx="76200" cy="204108"/>
    <xdr:sp macro="" textlink="">
      <xdr:nvSpPr>
        <xdr:cNvPr id="284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265</xdr:row>
      <xdr:rowOff>108858</xdr:rowOff>
    </xdr:from>
    <xdr:ext cx="76200" cy="204108"/>
    <xdr:sp macro="" textlink="">
      <xdr:nvSpPr>
        <xdr:cNvPr id="285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265</xdr:row>
      <xdr:rowOff>108858</xdr:rowOff>
    </xdr:from>
    <xdr:ext cx="76200" cy="204108"/>
    <xdr:sp macro="" textlink="">
      <xdr:nvSpPr>
        <xdr:cNvPr id="286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899431</xdr:colOff>
      <xdr:row>226</xdr:row>
      <xdr:rowOff>108858</xdr:rowOff>
    </xdr:from>
    <xdr:ext cx="76200" cy="204108"/>
    <xdr:sp macro="" textlink="">
      <xdr:nvSpPr>
        <xdr:cNvPr id="287" name="Text Box 3"/>
        <xdr:cNvSpPr txBox="1">
          <a:spLocks noChangeArrowheads="1"/>
        </xdr:cNvSpPr>
      </xdr:nvSpPr>
      <xdr:spPr bwMode="auto">
        <a:xfrm>
          <a:off x="5392056" y="596242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899431</xdr:colOff>
      <xdr:row>226</xdr:row>
      <xdr:rowOff>108858</xdr:rowOff>
    </xdr:from>
    <xdr:ext cx="76200" cy="204108"/>
    <xdr:sp macro="" textlink="">
      <xdr:nvSpPr>
        <xdr:cNvPr id="288" name="Text Box 3"/>
        <xdr:cNvSpPr txBox="1">
          <a:spLocks noChangeArrowheads="1"/>
        </xdr:cNvSpPr>
      </xdr:nvSpPr>
      <xdr:spPr bwMode="auto">
        <a:xfrm>
          <a:off x="5392056" y="596242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899431</xdr:colOff>
      <xdr:row>226</xdr:row>
      <xdr:rowOff>108858</xdr:rowOff>
    </xdr:from>
    <xdr:ext cx="76200" cy="204108"/>
    <xdr:sp macro="" textlink="">
      <xdr:nvSpPr>
        <xdr:cNvPr id="289" name="Text Box 3"/>
        <xdr:cNvSpPr txBox="1">
          <a:spLocks noChangeArrowheads="1"/>
        </xdr:cNvSpPr>
      </xdr:nvSpPr>
      <xdr:spPr bwMode="auto">
        <a:xfrm>
          <a:off x="5392056" y="596242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899431</xdr:colOff>
      <xdr:row>226</xdr:row>
      <xdr:rowOff>108858</xdr:rowOff>
    </xdr:from>
    <xdr:ext cx="76200" cy="204108"/>
    <xdr:sp macro="" textlink="">
      <xdr:nvSpPr>
        <xdr:cNvPr id="290" name="Text Box 3"/>
        <xdr:cNvSpPr txBox="1">
          <a:spLocks noChangeArrowheads="1"/>
        </xdr:cNvSpPr>
      </xdr:nvSpPr>
      <xdr:spPr bwMode="auto">
        <a:xfrm>
          <a:off x="5392056" y="596242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899431</xdr:colOff>
      <xdr:row>226</xdr:row>
      <xdr:rowOff>108858</xdr:rowOff>
    </xdr:from>
    <xdr:ext cx="76200" cy="204108"/>
    <xdr:sp macro="" textlink="">
      <xdr:nvSpPr>
        <xdr:cNvPr id="291" name="Text Box 3"/>
        <xdr:cNvSpPr txBox="1">
          <a:spLocks noChangeArrowheads="1"/>
        </xdr:cNvSpPr>
      </xdr:nvSpPr>
      <xdr:spPr bwMode="auto">
        <a:xfrm>
          <a:off x="5392056" y="596242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899431</xdr:colOff>
      <xdr:row>226</xdr:row>
      <xdr:rowOff>108858</xdr:rowOff>
    </xdr:from>
    <xdr:ext cx="76200" cy="204108"/>
    <xdr:sp macro="" textlink="">
      <xdr:nvSpPr>
        <xdr:cNvPr id="292" name="Text Box 3"/>
        <xdr:cNvSpPr txBox="1">
          <a:spLocks noChangeArrowheads="1"/>
        </xdr:cNvSpPr>
      </xdr:nvSpPr>
      <xdr:spPr bwMode="auto">
        <a:xfrm>
          <a:off x="5392056" y="596242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AB297"/>
  <sheetViews>
    <sheetView tabSelected="1" view="pageBreakPreview" topLeftCell="D1" zoomScale="70" zoomScaleNormal="25" zoomScaleSheetLayoutView="70" workbookViewId="0">
      <pane xSplit="2" ySplit="18" topLeftCell="F226" activePane="bottomRight" state="frozen"/>
      <selection activeCell="D1" sqref="D1"/>
      <selection pane="topRight" activeCell="F1" sqref="F1"/>
      <selection pane="bottomLeft" activeCell="D19" sqref="D19"/>
      <selection pane="bottomRight" activeCell="K12" sqref="K12"/>
    </sheetView>
  </sheetViews>
  <sheetFormatPr defaultRowHeight="12.75" outlineLevelRow="1" outlineLevelCol="1"/>
  <cols>
    <col min="1" max="1" width="11.85546875" style="9" hidden="1" customWidth="1" outlineLevel="1"/>
    <col min="2" max="2" width="13.5703125" style="9" hidden="1" customWidth="1" outlineLevel="1"/>
    <col min="3" max="3" width="15.140625" style="9" hidden="1" customWidth="1" outlineLevel="1"/>
    <col min="4" max="4" width="46.7109375" style="9" customWidth="1" collapsed="1"/>
    <col min="5" max="5" width="20.7109375" style="9" customWidth="1"/>
    <col min="6" max="13" width="19.7109375" style="9" customWidth="1"/>
    <col min="14" max="14" width="9.140625" style="9"/>
    <col min="15" max="15" width="42.140625" style="9" bestFit="1" customWidth="1"/>
    <col min="16" max="17" width="9.140625" style="9" customWidth="1"/>
    <col min="18" max="30" width="9.140625" style="9"/>
    <col min="31" max="31" width="9.140625" style="9" customWidth="1"/>
    <col min="32" max="16384" width="9.140625" style="9"/>
  </cols>
  <sheetData>
    <row r="1" spans="1:23" s="10" customFormat="1" ht="18.75">
      <c r="A1" s="1" t="s">
        <v>64</v>
      </c>
      <c r="B1" s="1"/>
      <c r="C1" s="2" t="s">
        <v>3</v>
      </c>
      <c r="D1" s="146" t="s">
        <v>4</v>
      </c>
      <c r="E1" s="147"/>
      <c r="F1" s="147"/>
      <c r="G1" s="147"/>
      <c r="H1" s="147"/>
      <c r="I1" s="147"/>
      <c r="J1" s="147"/>
      <c r="K1" s="147"/>
      <c r="L1" s="147"/>
      <c r="M1" s="4"/>
    </row>
    <row r="2" spans="1:23" s="10" customFormat="1" ht="18.75">
      <c r="A2" s="2">
        <v>2</v>
      </c>
      <c r="B2" s="2"/>
      <c r="C2" s="11" t="e">
        <f>VLOOKUP(D3,МО!$B$5:$C$59,2,FALSE)</f>
        <v>#N/A</v>
      </c>
      <c r="D2" s="148" t="s">
        <v>111</v>
      </c>
      <c r="E2" s="149"/>
      <c r="F2" s="149"/>
      <c r="G2" s="149"/>
      <c r="H2" s="149"/>
      <c r="I2" s="149"/>
      <c r="J2" s="149"/>
      <c r="K2" s="149"/>
      <c r="L2" s="149"/>
      <c r="M2" s="3"/>
    </row>
    <row r="3" spans="1:23" s="10" customFormat="1" ht="20.25">
      <c r="C3" s="9"/>
      <c r="D3" s="156" t="s">
        <v>150</v>
      </c>
      <c r="E3" s="156"/>
      <c r="F3" s="156"/>
      <c r="G3" s="156"/>
      <c r="H3" s="156"/>
      <c r="I3" s="156"/>
      <c r="J3" s="156"/>
      <c r="K3" s="156"/>
      <c r="L3" s="156"/>
      <c r="M3" s="5"/>
      <c r="O3" s="59" t="s">
        <v>118</v>
      </c>
      <c r="P3" s="16"/>
      <c r="Q3" s="16"/>
    </row>
    <row r="4" spans="1:23" s="10" customFormat="1" ht="20.25">
      <c r="C4" s="13" t="e">
        <f>IF((COUNTIF(МО!$C$5:$C$13,C2)&gt;0)=TRUE,CONCATENATE(0,C2),C2)</f>
        <v>#N/A</v>
      </c>
      <c r="E4" s="9"/>
      <c r="G4" s="9"/>
      <c r="I4" s="9"/>
      <c r="K4" s="26"/>
      <c r="L4" s="26"/>
      <c r="M4" s="5"/>
      <c r="O4" s="59"/>
      <c r="P4" s="16"/>
      <c r="Q4" s="16"/>
    </row>
    <row r="5" spans="1:23" s="10" customFormat="1" ht="18.75">
      <c r="D5" s="9"/>
      <c r="F5" s="9"/>
      <c r="H5" s="9"/>
      <c r="J5" s="9"/>
      <c r="K5" s="26"/>
      <c r="L5" s="26"/>
      <c r="M5" s="5"/>
      <c r="O5" s="114" t="s">
        <v>134</v>
      </c>
      <c r="P5" s="150" t="s">
        <v>136</v>
      </c>
      <c r="Q5" s="150"/>
      <c r="R5" s="150"/>
      <c r="S5" s="150"/>
    </row>
    <row r="6" spans="1:23" s="10" customFormat="1" ht="15.75">
      <c r="C6" s="9"/>
      <c r="D6" s="9"/>
      <c r="F6" s="9"/>
      <c r="H6" s="9"/>
      <c r="J6" s="9"/>
      <c r="K6" s="9"/>
      <c r="M6" s="9"/>
      <c r="O6" s="112" t="s">
        <v>135</v>
      </c>
      <c r="P6" s="151" t="s">
        <v>137</v>
      </c>
      <c r="Q6" s="151"/>
      <c r="R6" s="151"/>
      <c r="S6" s="151"/>
    </row>
    <row r="7" spans="1:23" s="10" customFormat="1" ht="20.25" outlineLevel="1">
      <c r="C7" s="9"/>
      <c r="E7" s="67" t="s">
        <v>112</v>
      </c>
      <c r="G7" s="9"/>
      <c r="I7" s="9"/>
      <c r="K7" s="9"/>
      <c r="M7" s="9"/>
      <c r="O7" s="116" t="s">
        <v>139</v>
      </c>
      <c r="P7" s="117" t="s">
        <v>140</v>
      </c>
      <c r="Q7" s="117"/>
      <c r="R7" s="117"/>
      <c r="S7" s="117"/>
      <c r="T7" s="117"/>
      <c r="U7" s="117"/>
      <c r="V7" s="117"/>
      <c r="W7" s="60"/>
    </row>
    <row r="8" spans="1:23" s="10" customFormat="1" ht="20.25" outlineLevel="1">
      <c r="D8" s="127" t="s">
        <v>119</v>
      </c>
      <c r="E8" s="154" t="s">
        <v>82</v>
      </c>
      <c r="F8" s="154"/>
      <c r="G8" s="154"/>
      <c r="H8" s="154"/>
      <c r="I8" s="154"/>
      <c r="J8" s="154"/>
      <c r="K8" s="66"/>
      <c r="L8" s="65"/>
      <c r="M8" s="65"/>
      <c r="O8" s="113"/>
      <c r="P8" s="152"/>
      <c r="Q8" s="152"/>
      <c r="R8" s="152"/>
      <c r="S8" s="152"/>
    </row>
    <row r="9" spans="1:23" s="10" customFormat="1" ht="20.25" outlineLevel="1">
      <c r="D9" s="128" t="s">
        <v>120</v>
      </c>
      <c r="E9" s="155" t="s">
        <v>83</v>
      </c>
      <c r="F9" s="155"/>
      <c r="G9" s="155"/>
      <c r="H9" s="155"/>
      <c r="I9" s="155"/>
      <c r="J9" s="155"/>
      <c r="K9" s="66"/>
      <c r="L9" s="65"/>
      <c r="M9" s="65"/>
      <c r="O9" s="113"/>
      <c r="P9" s="153"/>
      <c r="Q9" s="153"/>
      <c r="R9" s="153"/>
      <c r="S9" s="153"/>
    </row>
    <row r="10" spans="1:23" s="10" customFormat="1" ht="20.25" outlineLevel="1">
      <c r="D10" s="128" t="s">
        <v>121</v>
      </c>
      <c r="E10" s="155" t="s">
        <v>124</v>
      </c>
      <c r="F10" s="155"/>
      <c r="G10" s="155"/>
      <c r="H10" s="155"/>
      <c r="I10" s="155"/>
      <c r="J10" s="155"/>
      <c r="K10" s="66"/>
      <c r="L10" s="65"/>
      <c r="M10" s="65"/>
      <c r="O10" s="59"/>
      <c r="P10" s="16"/>
      <c r="Q10" s="16"/>
    </row>
    <row r="11" spans="1:23" s="10" customFormat="1" ht="20.25" outlineLevel="1">
      <c r="D11" s="127" t="s">
        <v>122</v>
      </c>
      <c r="E11" s="155" t="s">
        <v>142</v>
      </c>
      <c r="F11" s="155"/>
      <c r="G11" s="155"/>
      <c r="H11" s="155"/>
      <c r="I11" s="155"/>
      <c r="J11" s="155"/>
      <c r="K11" s="66"/>
      <c r="L11" s="65"/>
      <c r="M11" s="65"/>
      <c r="O11" s="59"/>
      <c r="P11" s="16"/>
      <c r="Q11" s="16"/>
    </row>
    <row r="12" spans="1:23" s="10" customFormat="1" ht="20.25" outlineLevel="1">
      <c r="D12" s="128" t="s">
        <v>123</v>
      </c>
      <c r="E12" s="155" t="s">
        <v>125</v>
      </c>
      <c r="F12" s="155"/>
      <c r="G12" s="155"/>
      <c r="H12" s="155"/>
      <c r="I12" s="155"/>
      <c r="J12" s="155"/>
      <c r="K12" s="66"/>
      <c r="L12" s="65"/>
      <c r="M12" s="65"/>
      <c r="O12" s="59"/>
      <c r="P12" s="16"/>
      <c r="Q12" s="16"/>
    </row>
    <row r="13" spans="1:23" s="16" customFormat="1">
      <c r="A13" s="12"/>
      <c r="B13" s="12"/>
      <c r="D13" s="14"/>
      <c r="E13" s="14"/>
      <c r="F13" s="14"/>
      <c r="G13" s="14"/>
      <c r="H13" s="14"/>
      <c r="I13" s="14"/>
      <c r="J13" s="14"/>
      <c r="K13" s="14"/>
      <c r="L13" s="14"/>
      <c r="M13" s="15"/>
      <c r="T13" s="10"/>
      <c r="V13" s="61">
        <v>32</v>
      </c>
    </row>
    <row r="14" spans="1:23" s="16" customFormat="1" ht="18.75">
      <c r="A14" s="12"/>
      <c r="B14" s="12"/>
      <c r="C14" s="18"/>
      <c r="D14" s="19"/>
      <c r="E14" s="19"/>
      <c r="F14" s="19"/>
      <c r="G14" s="19"/>
      <c r="H14" s="19"/>
      <c r="I14" s="19"/>
      <c r="J14" s="18"/>
      <c r="K14" s="20"/>
      <c r="L14" s="131" t="s">
        <v>119</v>
      </c>
      <c r="M14" s="131"/>
      <c r="T14" s="60"/>
    </row>
    <row r="15" spans="1:23" s="16" customFormat="1" ht="19.5">
      <c r="A15" s="12"/>
      <c r="B15" s="12"/>
      <c r="C15" s="18"/>
      <c r="D15" s="133" t="s">
        <v>112</v>
      </c>
      <c r="E15" s="133"/>
      <c r="F15" s="133"/>
      <c r="G15" s="133"/>
      <c r="H15" s="133"/>
      <c r="I15" s="133"/>
      <c r="J15" s="133"/>
      <c r="K15" s="133"/>
      <c r="L15" s="133"/>
      <c r="M15" s="133"/>
    </row>
    <row r="16" spans="1:23" s="16" customFormat="1" ht="20.25" customHeight="1">
      <c r="A16" s="12"/>
      <c r="B16" s="12"/>
      <c r="C16" s="18"/>
      <c r="D16" s="136" t="s">
        <v>82</v>
      </c>
      <c r="E16" s="136"/>
      <c r="F16" s="136"/>
      <c r="G16" s="136"/>
      <c r="H16" s="136"/>
      <c r="I16" s="136"/>
      <c r="J16" s="136"/>
      <c r="K16" s="136"/>
      <c r="L16" s="136"/>
      <c r="M16" s="136"/>
      <c r="T16" s="17"/>
    </row>
    <row r="17" spans="1:19" s="17" customFormat="1" ht="15.75" customHeight="1">
      <c r="A17" s="137" t="s">
        <v>61</v>
      </c>
      <c r="B17" s="137" t="s">
        <v>62</v>
      </c>
      <c r="C17" s="137" t="s">
        <v>63</v>
      </c>
      <c r="D17" s="140" t="s">
        <v>117</v>
      </c>
      <c r="E17" s="142" t="s">
        <v>5</v>
      </c>
      <c r="F17" s="44">
        <v>2019</v>
      </c>
      <c r="G17" s="44">
        <v>2020</v>
      </c>
      <c r="H17" s="44">
        <v>2021</v>
      </c>
      <c r="I17" s="44">
        <v>2022</v>
      </c>
      <c r="J17" s="44">
        <v>2023</v>
      </c>
      <c r="K17" s="44">
        <v>2024</v>
      </c>
      <c r="L17" s="44">
        <v>2025</v>
      </c>
      <c r="M17" s="135" t="s">
        <v>138</v>
      </c>
    </row>
    <row r="18" spans="1:19" s="17" customFormat="1" ht="15.75">
      <c r="A18" s="137"/>
      <c r="B18" s="137" t="s">
        <v>2</v>
      </c>
      <c r="C18" s="137" t="s">
        <v>2</v>
      </c>
      <c r="D18" s="141"/>
      <c r="E18" s="143"/>
      <c r="F18" s="44" t="s">
        <v>0</v>
      </c>
      <c r="G18" s="44" t="s">
        <v>0</v>
      </c>
      <c r="H18" s="44" t="s">
        <v>0</v>
      </c>
      <c r="I18" s="44" t="s">
        <v>1</v>
      </c>
      <c r="J18" s="43" t="s">
        <v>116</v>
      </c>
      <c r="K18" s="43" t="s">
        <v>116</v>
      </c>
      <c r="L18" s="43" t="s">
        <v>116</v>
      </c>
      <c r="M18" s="135"/>
      <c r="R18" s="58"/>
      <c r="S18" s="58"/>
    </row>
    <row r="19" spans="1:19" s="17" customFormat="1" ht="15.75">
      <c r="A19" s="34">
        <v>200000</v>
      </c>
      <c r="B19" s="38" t="e">
        <f t="shared" ref="B19:B44" si="0">VALUE(CONCATENATE($A$2,$C$4,C19))</f>
        <v>#N/A</v>
      </c>
      <c r="C19" s="34">
        <v>100010</v>
      </c>
      <c r="D19" s="84" t="s">
        <v>107</v>
      </c>
      <c r="E19" s="85" t="s">
        <v>67</v>
      </c>
      <c r="F19" s="109">
        <v>10180.799999999999</v>
      </c>
      <c r="G19" s="109">
        <v>9885.6</v>
      </c>
      <c r="H19" s="109">
        <v>10617</v>
      </c>
      <c r="I19" s="109">
        <v>10871.9</v>
      </c>
      <c r="J19" s="109">
        <v>11143.7</v>
      </c>
      <c r="K19" s="109">
        <v>11433.4</v>
      </c>
      <c r="L19" s="109">
        <v>11753.6</v>
      </c>
      <c r="M19" s="21" t="s">
        <v>129</v>
      </c>
    </row>
    <row r="20" spans="1:19" s="17" customFormat="1" ht="15.75">
      <c r="A20" s="34">
        <v>200010</v>
      </c>
      <c r="B20" s="38" t="e">
        <f t="shared" si="0"/>
        <v>#N/A</v>
      </c>
      <c r="C20" s="34">
        <v>101010</v>
      </c>
      <c r="D20" s="50" t="s">
        <v>130</v>
      </c>
      <c r="E20" s="42" t="s">
        <v>114</v>
      </c>
      <c r="F20" s="118"/>
      <c r="G20" s="36">
        <f>ROUND(IF(F19,G19/F19*100,0),1)</f>
        <v>97.1</v>
      </c>
      <c r="H20" s="36">
        <f t="shared" ref="H20" si="1">ROUND(IF(G19,H19/G19*100,0),1)</f>
        <v>107.4</v>
      </c>
      <c r="I20" s="36">
        <f t="shared" ref="I20" si="2">ROUND(IF(H19,I19/H19*100,0),1)</f>
        <v>102.4</v>
      </c>
      <c r="J20" s="36">
        <f>ROUND(IF(I19,J19/I19*100,0),1)</f>
        <v>102.5</v>
      </c>
      <c r="K20" s="36">
        <f t="shared" ref="K20" si="3">ROUND(IF(J19,K19/J19*100,0),1)</f>
        <v>102.6</v>
      </c>
      <c r="L20" s="36">
        <f t="shared" ref="L20" si="4">ROUND(IF(K19,L19/K19*100,0),1)</f>
        <v>102.8</v>
      </c>
      <c r="M20" s="41">
        <f>ROUND(IF(F19,L19/F19*100,0),1)</f>
        <v>115.4</v>
      </c>
    </row>
    <row r="21" spans="1:19" s="17" customFormat="1" ht="31.5">
      <c r="A21" s="34">
        <v>200020</v>
      </c>
      <c r="B21" s="38" t="e">
        <f t="shared" si="0"/>
        <v>#N/A</v>
      </c>
      <c r="C21" s="34">
        <v>100020</v>
      </c>
      <c r="D21" s="86" t="s">
        <v>108</v>
      </c>
      <c r="E21" s="85" t="s">
        <v>67</v>
      </c>
      <c r="F21" s="109">
        <v>1008</v>
      </c>
      <c r="G21" s="109">
        <v>978.7</v>
      </c>
      <c r="H21" s="109">
        <v>1051.2</v>
      </c>
      <c r="I21" s="109">
        <v>1076.4000000000001</v>
      </c>
      <c r="J21" s="109">
        <v>1103.3</v>
      </c>
      <c r="K21" s="109">
        <v>1132</v>
      </c>
      <c r="L21" s="109">
        <v>1163.7</v>
      </c>
      <c r="M21" s="21" t="s">
        <v>129</v>
      </c>
    </row>
    <row r="22" spans="1:19" s="17" customFormat="1" ht="15.75">
      <c r="A22" s="34">
        <v>200030</v>
      </c>
      <c r="B22" s="38" t="e">
        <f t="shared" si="0"/>
        <v>#N/A</v>
      </c>
      <c r="C22" s="34">
        <v>101020</v>
      </c>
      <c r="D22" s="50" t="s">
        <v>130</v>
      </c>
      <c r="E22" s="42" t="s">
        <v>114</v>
      </c>
      <c r="F22" s="118"/>
      <c r="G22" s="36">
        <f>ROUND(IF(F21,G21/F21*100,0),1)</f>
        <v>97.1</v>
      </c>
      <c r="H22" s="36">
        <f t="shared" ref="H22" si="5">ROUND(IF(G21,H21/G21*100,0),1)</f>
        <v>107.4</v>
      </c>
      <c r="I22" s="36">
        <f t="shared" ref="I22" si="6">ROUND(IF(H21,I21/H21*100,0),1)</f>
        <v>102.4</v>
      </c>
      <c r="J22" s="36">
        <f t="shared" ref="J22" si="7">ROUND(IF(I21,J21/I21*100,0),1)</f>
        <v>102.5</v>
      </c>
      <c r="K22" s="36">
        <f t="shared" ref="K22" si="8">ROUND(IF(J21,K21/J21*100,0),1)</f>
        <v>102.6</v>
      </c>
      <c r="L22" s="36">
        <f t="shared" ref="L22" si="9">ROUND(IF(K21,L21/K21*100,0),1)</f>
        <v>102.8</v>
      </c>
      <c r="M22" s="41">
        <f>ROUND(IF(F21,L21/F21*100,0),1)</f>
        <v>115.4</v>
      </c>
    </row>
    <row r="23" spans="1:19" s="17" customFormat="1" ht="31.5">
      <c r="A23" s="34">
        <v>200040</v>
      </c>
      <c r="B23" s="38" t="e">
        <f t="shared" si="0"/>
        <v>#N/A</v>
      </c>
      <c r="C23" s="34">
        <v>100030</v>
      </c>
      <c r="D23" s="86" t="s">
        <v>109</v>
      </c>
      <c r="E23" s="85" t="s">
        <v>67</v>
      </c>
      <c r="F23" s="109"/>
      <c r="G23" s="109"/>
      <c r="H23" s="109"/>
      <c r="I23" s="109"/>
      <c r="J23" s="109"/>
      <c r="K23" s="109"/>
      <c r="L23" s="109"/>
      <c r="M23" s="21" t="s">
        <v>129</v>
      </c>
    </row>
    <row r="24" spans="1:19" s="17" customFormat="1" ht="15.75">
      <c r="A24" s="34">
        <v>200050</v>
      </c>
      <c r="B24" s="38" t="e">
        <f t="shared" si="0"/>
        <v>#N/A</v>
      </c>
      <c r="C24" s="34">
        <v>101030</v>
      </c>
      <c r="D24" s="50" t="s">
        <v>130</v>
      </c>
      <c r="E24" s="42" t="s">
        <v>114</v>
      </c>
      <c r="F24" s="118"/>
      <c r="G24" s="36">
        <f>ROUND(IF(F23,G23/F23*100,0),1)</f>
        <v>0</v>
      </c>
      <c r="H24" s="36">
        <f t="shared" ref="H24" si="10">ROUND(IF(G23,H23/G23*100,0),1)</f>
        <v>0</v>
      </c>
      <c r="I24" s="36">
        <f t="shared" ref="I24" si="11">ROUND(IF(H23,I23/H23*100,0),1)</f>
        <v>0</v>
      </c>
      <c r="J24" s="36">
        <f t="shared" ref="J24" si="12">ROUND(IF(I23,J23/I23*100,0),1)</f>
        <v>0</v>
      </c>
      <c r="K24" s="36">
        <f t="shared" ref="K24" si="13">ROUND(IF(J23,K23/J23*100,0),1)</f>
        <v>0</v>
      </c>
      <c r="L24" s="36">
        <f t="shared" ref="L24" si="14">ROUND(IF(K23,L23/K23*100,0),1)</f>
        <v>0</v>
      </c>
      <c r="M24" s="41">
        <f>ROUND(IF(F23,L23/F23*100,0),1)</f>
        <v>0</v>
      </c>
    </row>
    <row r="25" spans="1:19" s="17" customFormat="1" ht="31.5">
      <c r="A25" s="34">
        <v>200060</v>
      </c>
      <c r="B25" s="38" t="e">
        <f t="shared" si="0"/>
        <v>#N/A</v>
      </c>
      <c r="C25" s="34">
        <v>100040</v>
      </c>
      <c r="D25" s="86" t="s">
        <v>141</v>
      </c>
      <c r="E25" s="85" t="s">
        <v>67</v>
      </c>
      <c r="F25" s="109"/>
      <c r="G25" s="109"/>
      <c r="H25" s="109"/>
      <c r="I25" s="109"/>
      <c r="J25" s="109"/>
      <c r="K25" s="109"/>
      <c r="L25" s="109"/>
      <c r="M25" s="21" t="s">
        <v>129</v>
      </c>
    </row>
    <row r="26" spans="1:19" s="17" customFormat="1" ht="15.75">
      <c r="A26" s="34">
        <v>200070</v>
      </c>
      <c r="B26" s="38" t="e">
        <f t="shared" si="0"/>
        <v>#N/A</v>
      </c>
      <c r="C26" s="34">
        <v>101040</v>
      </c>
      <c r="D26" s="50" t="s">
        <v>130</v>
      </c>
      <c r="E26" s="42" t="s">
        <v>114</v>
      </c>
      <c r="F26" s="118"/>
      <c r="G26" s="36">
        <f>ROUND(IF(F25,G25/F25*100,0),1)</f>
        <v>0</v>
      </c>
      <c r="H26" s="36">
        <f t="shared" ref="H26" si="15">ROUND(IF(G25,H25/G25*100,0),1)</f>
        <v>0</v>
      </c>
      <c r="I26" s="36">
        <f t="shared" ref="I26" si="16">ROUND(IF(H25,I25/H25*100,0),1)</f>
        <v>0</v>
      </c>
      <c r="J26" s="36">
        <f t="shared" ref="J26" si="17">ROUND(IF(I25,J25/I25*100,0),1)</f>
        <v>0</v>
      </c>
      <c r="K26" s="36">
        <f t="shared" ref="K26" si="18">ROUND(IF(J25,K25/J25*100,0),1)</f>
        <v>0</v>
      </c>
      <c r="L26" s="36">
        <f t="shared" ref="L26" si="19">ROUND(IF(K25,L25/K25*100,0),1)</f>
        <v>0</v>
      </c>
      <c r="M26" s="41">
        <f>ROUND(IF(F25,L25/F25*100,0),1)</f>
        <v>0</v>
      </c>
    </row>
    <row r="27" spans="1:19" s="17" customFormat="1" ht="15.75">
      <c r="A27" s="34">
        <v>200080</v>
      </c>
      <c r="B27" s="38" t="e">
        <f t="shared" si="0"/>
        <v>#N/A</v>
      </c>
      <c r="C27" s="34">
        <v>100050</v>
      </c>
      <c r="D27" s="84" t="s">
        <v>68</v>
      </c>
      <c r="E27" s="85" t="s">
        <v>67</v>
      </c>
      <c r="F27" s="109"/>
      <c r="G27" s="109"/>
      <c r="H27" s="109"/>
      <c r="I27" s="109"/>
      <c r="J27" s="109"/>
      <c r="K27" s="109"/>
      <c r="L27" s="109"/>
      <c r="M27" s="21" t="s">
        <v>129</v>
      </c>
    </row>
    <row r="28" spans="1:19" s="17" customFormat="1" ht="15.75">
      <c r="A28" s="34">
        <v>200090</v>
      </c>
      <c r="B28" s="38" t="e">
        <f t="shared" si="0"/>
        <v>#N/A</v>
      </c>
      <c r="C28" s="34">
        <v>101050</v>
      </c>
      <c r="D28" s="50" t="s">
        <v>130</v>
      </c>
      <c r="E28" s="42" t="s">
        <v>114</v>
      </c>
      <c r="F28" s="118"/>
      <c r="G28" s="36">
        <f>ROUND(IF(F27,G27/F27*100,0),1)</f>
        <v>0</v>
      </c>
      <c r="H28" s="36">
        <f t="shared" ref="H28" si="20">ROUND(IF(G27,H27/G27*100,0),1)</f>
        <v>0</v>
      </c>
      <c r="I28" s="36">
        <f t="shared" ref="I28" si="21">ROUND(IF(H27,I27/H27*100,0),1)</f>
        <v>0</v>
      </c>
      <c r="J28" s="36">
        <f t="shared" ref="J28" si="22">ROUND(IF(I27,J27/I27*100,0),1)</f>
        <v>0</v>
      </c>
      <c r="K28" s="36">
        <f t="shared" ref="K28" si="23">ROUND(IF(J27,K27/J27*100,0),1)</f>
        <v>0</v>
      </c>
      <c r="L28" s="36">
        <f t="shared" ref="L28" si="24">ROUND(IF(K27,L27/K27*100,0),1)</f>
        <v>0</v>
      </c>
      <c r="M28" s="41">
        <f>ROUND(IF(F27,L27/F27*100,0),1)</f>
        <v>0</v>
      </c>
    </row>
    <row r="29" spans="1:19" s="17" customFormat="1" ht="15.75">
      <c r="A29" s="34">
        <v>200100</v>
      </c>
      <c r="B29" s="38" t="e">
        <f t="shared" si="0"/>
        <v>#N/A</v>
      </c>
      <c r="C29" s="34">
        <v>100060</v>
      </c>
      <c r="D29" s="84" t="s">
        <v>69</v>
      </c>
      <c r="E29" s="85" t="s">
        <v>67</v>
      </c>
      <c r="F29" s="109"/>
      <c r="G29" s="109"/>
      <c r="H29" s="109"/>
      <c r="I29" s="109"/>
      <c r="J29" s="109"/>
      <c r="K29" s="109"/>
      <c r="L29" s="109"/>
      <c r="M29" s="21" t="s">
        <v>129</v>
      </c>
    </row>
    <row r="30" spans="1:19" s="17" customFormat="1" ht="15.75">
      <c r="A30" s="34">
        <v>200110</v>
      </c>
      <c r="B30" s="38" t="e">
        <f t="shared" si="0"/>
        <v>#N/A</v>
      </c>
      <c r="C30" s="34">
        <v>101060</v>
      </c>
      <c r="D30" s="50" t="s">
        <v>130</v>
      </c>
      <c r="E30" s="42" t="s">
        <v>114</v>
      </c>
      <c r="F30" s="118"/>
      <c r="G30" s="36">
        <f>ROUND(IF(F29,G29/F29*100,0),1)</f>
        <v>0</v>
      </c>
      <c r="H30" s="36">
        <f t="shared" ref="H30" si="25">ROUND(IF(G29,H29/G29*100,0),1)</f>
        <v>0</v>
      </c>
      <c r="I30" s="36">
        <f t="shared" ref="I30" si="26">ROUND(IF(H29,I29/H29*100,0),1)</f>
        <v>0</v>
      </c>
      <c r="J30" s="36">
        <f t="shared" ref="J30" si="27">ROUND(IF(I29,J29/I29*100,0),1)</f>
        <v>0</v>
      </c>
      <c r="K30" s="36">
        <f t="shared" ref="K30" si="28">ROUND(IF(J29,K29/J29*100,0),1)</f>
        <v>0</v>
      </c>
      <c r="L30" s="36">
        <f t="shared" ref="L30" si="29">ROUND(IF(K29,L29/K29*100,0),1)</f>
        <v>0</v>
      </c>
      <c r="M30" s="41">
        <f>ROUND(IF(F29,L29/F29*100,0),1)</f>
        <v>0</v>
      </c>
    </row>
    <row r="31" spans="1:19" s="17" customFormat="1" ht="15.75">
      <c r="A31" s="34">
        <v>200120</v>
      </c>
      <c r="B31" s="38" t="e">
        <f t="shared" si="0"/>
        <v>#N/A</v>
      </c>
      <c r="C31" s="34">
        <v>100070</v>
      </c>
      <c r="D31" s="84" t="s">
        <v>70</v>
      </c>
      <c r="E31" s="85" t="s">
        <v>67</v>
      </c>
      <c r="F31" s="109"/>
      <c r="G31" s="109"/>
      <c r="H31" s="109"/>
      <c r="I31" s="109"/>
      <c r="J31" s="109"/>
      <c r="K31" s="109"/>
      <c r="L31" s="109"/>
      <c r="M31" s="21" t="s">
        <v>129</v>
      </c>
    </row>
    <row r="32" spans="1:19" s="17" customFormat="1" ht="15.75">
      <c r="A32" s="34">
        <v>200130</v>
      </c>
      <c r="B32" s="38" t="e">
        <f t="shared" si="0"/>
        <v>#N/A</v>
      </c>
      <c r="C32" s="34">
        <v>101070</v>
      </c>
      <c r="D32" s="50" t="s">
        <v>130</v>
      </c>
      <c r="E32" s="42" t="s">
        <v>114</v>
      </c>
      <c r="F32" s="118"/>
      <c r="G32" s="36">
        <f>ROUND(IF(F31,G31/F31*100,0),1)</f>
        <v>0</v>
      </c>
      <c r="H32" s="36">
        <f t="shared" ref="H32" si="30">ROUND(IF(G31,H31/G31*100,0),1)</f>
        <v>0</v>
      </c>
      <c r="I32" s="36">
        <f t="shared" ref="I32" si="31">ROUND(IF(H31,I31/H31*100,0),1)</f>
        <v>0</v>
      </c>
      <c r="J32" s="36">
        <f t="shared" ref="J32" si="32">ROUND(IF(I31,J31/I31*100,0),1)</f>
        <v>0</v>
      </c>
      <c r="K32" s="36">
        <f t="shared" ref="K32" si="33">ROUND(IF(J31,K31/J31*100,0),1)</f>
        <v>0</v>
      </c>
      <c r="L32" s="36">
        <f t="shared" ref="L32" si="34">ROUND(IF(K31,L31/K31*100,0),1)</f>
        <v>0</v>
      </c>
      <c r="M32" s="41">
        <f>ROUND(IF(F31,L31/F31*100,0),1)</f>
        <v>0</v>
      </c>
    </row>
    <row r="33" spans="1:13" s="17" customFormat="1" ht="15.75">
      <c r="A33" s="34">
        <v>200140</v>
      </c>
      <c r="B33" s="38" t="e">
        <f t="shared" si="0"/>
        <v>#N/A</v>
      </c>
      <c r="C33" s="34">
        <v>100080</v>
      </c>
      <c r="D33" s="84" t="s">
        <v>71</v>
      </c>
      <c r="E33" s="85" t="s">
        <v>67</v>
      </c>
      <c r="F33" s="109"/>
      <c r="G33" s="109"/>
      <c r="H33" s="109"/>
      <c r="I33" s="109"/>
      <c r="J33" s="109"/>
      <c r="K33" s="109"/>
      <c r="L33" s="109"/>
      <c r="M33" s="21" t="s">
        <v>129</v>
      </c>
    </row>
    <row r="34" spans="1:13" s="17" customFormat="1" ht="15.75">
      <c r="A34" s="34">
        <v>200150</v>
      </c>
      <c r="B34" s="38" t="e">
        <f t="shared" si="0"/>
        <v>#N/A</v>
      </c>
      <c r="C34" s="34">
        <v>101080</v>
      </c>
      <c r="D34" s="50" t="s">
        <v>130</v>
      </c>
      <c r="E34" s="42" t="s">
        <v>114</v>
      </c>
      <c r="F34" s="118"/>
      <c r="G34" s="36">
        <f>ROUND(IF(F33,G33/F33*100,0),1)</f>
        <v>0</v>
      </c>
      <c r="H34" s="36">
        <f t="shared" ref="H34" si="35">ROUND(IF(G33,H33/G33*100,0),1)</f>
        <v>0</v>
      </c>
      <c r="I34" s="36">
        <f t="shared" ref="I34" si="36">ROUND(IF(H33,I33/H33*100,0),1)</f>
        <v>0</v>
      </c>
      <c r="J34" s="36">
        <f t="shared" ref="J34" si="37">ROUND(IF(I33,J33/I33*100,0),1)</f>
        <v>0</v>
      </c>
      <c r="K34" s="36">
        <f t="shared" ref="K34" si="38">ROUND(IF(J33,K33/J33*100,0),1)</f>
        <v>0</v>
      </c>
      <c r="L34" s="36">
        <f t="shared" ref="L34" si="39">ROUND(IF(K33,L33/K33*100,0),1)</f>
        <v>0</v>
      </c>
      <c r="M34" s="41">
        <f>ROUND(IF(F33,L33/F33*100,0),1)</f>
        <v>0</v>
      </c>
    </row>
    <row r="35" spans="1:13" s="17" customFormat="1" ht="31.5">
      <c r="A35" s="34">
        <v>200160</v>
      </c>
      <c r="B35" s="38" t="e">
        <f t="shared" si="0"/>
        <v>#N/A</v>
      </c>
      <c r="C35" s="34">
        <v>100090</v>
      </c>
      <c r="D35" s="86" t="s">
        <v>72</v>
      </c>
      <c r="E35" s="85" t="s">
        <v>67</v>
      </c>
      <c r="F35" s="109">
        <v>35.1</v>
      </c>
      <c r="G35" s="109">
        <v>34</v>
      </c>
      <c r="H35" s="109">
        <v>36.5</v>
      </c>
      <c r="I35" s="109">
        <v>37.299999999999997</v>
      </c>
      <c r="J35" s="109">
        <v>38.200000000000003</v>
      </c>
      <c r="K35" s="109">
        <v>39.200000000000003</v>
      </c>
      <c r="L35" s="109">
        <v>40.299999999999997</v>
      </c>
      <c r="M35" s="21" t="s">
        <v>129</v>
      </c>
    </row>
    <row r="36" spans="1:13" s="17" customFormat="1" ht="15.75">
      <c r="A36" s="34">
        <v>200170</v>
      </c>
      <c r="B36" s="38" t="e">
        <f t="shared" si="0"/>
        <v>#N/A</v>
      </c>
      <c r="C36" s="34">
        <v>101090</v>
      </c>
      <c r="D36" s="50" t="s">
        <v>130</v>
      </c>
      <c r="E36" s="42" t="s">
        <v>114</v>
      </c>
      <c r="F36" s="118"/>
      <c r="G36" s="36">
        <f>ROUND(IF(F35,G35/F35*100,0),1)</f>
        <v>96.9</v>
      </c>
      <c r="H36" s="36">
        <f t="shared" ref="H36" si="40">ROUND(IF(G35,H35/G35*100,0),1)</f>
        <v>107.4</v>
      </c>
      <c r="I36" s="36">
        <f t="shared" ref="I36" si="41">ROUND(IF(H35,I35/H35*100,0),1)</f>
        <v>102.2</v>
      </c>
      <c r="J36" s="36">
        <f t="shared" ref="J36" si="42">ROUND(IF(I35,J35/I35*100,0),1)</f>
        <v>102.4</v>
      </c>
      <c r="K36" s="36">
        <f t="shared" ref="K36" si="43">ROUND(IF(J35,K35/J35*100,0),1)</f>
        <v>102.6</v>
      </c>
      <c r="L36" s="36">
        <f t="shared" ref="L36" si="44">ROUND(IF(K35,L35/K35*100,0),1)</f>
        <v>102.8</v>
      </c>
      <c r="M36" s="41">
        <f>ROUND(IF(F35,L35/F35*100,0),1)</f>
        <v>114.8</v>
      </c>
    </row>
    <row r="37" spans="1:13" s="17" customFormat="1" ht="15.75">
      <c r="A37" s="34">
        <v>200180</v>
      </c>
      <c r="B37" s="38" t="e">
        <f t="shared" si="0"/>
        <v>#N/A</v>
      </c>
      <c r="C37" s="34">
        <v>100100</v>
      </c>
      <c r="D37" s="84" t="s">
        <v>73</v>
      </c>
      <c r="E37" s="85" t="s">
        <v>67</v>
      </c>
      <c r="F37" s="109"/>
      <c r="G37" s="109"/>
      <c r="H37" s="109"/>
      <c r="I37" s="109"/>
      <c r="J37" s="109"/>
      <c r="K37" s="109"/>
      <c r="L37" s="109"/>
      <c r="M37" s="21" t="s">
        <v>129</v>
      </c>
    </row>
    <row r="38" spans="1:13" s="17" customFormat="1" ht="15.75">
      <c r="A38" s="34">
        <v>200190</v>
      </c>
      <c r="B38" s="38" t="e">
        <f t="shared" si="0"/>
        <v>#N/A</v>
      </c>
      <c r="C38" s="34">
        <v>101100</v>
      </c>
      <c r="D38" s="50" t="s">
        <v>130</v>
      </c>
      <c r="E38" s="42" t="s">
        <v>114</v>
      </c>
      <c r="F38" s="118"/>
      <c r="G38" s="36">
        <f>ROUND(IF(F37,G37/F37*100,0),1)</f>
        <v>0</v>
      </c>
      <c r="H38" s="36">
        <f t="shared" ref="H38" si="45">ROUND(IF(G37,H37/G37*100,0),1)</f>
        <v>0</v>
      </c>
      <c r="I38" s="36">
        <f t="shared" ref="I38" si="46">ROUND(IF(H37,I37/H37*100,0),1)</f>
        <v>0</v>
      </c>
      <c r="J38" s="36">
        <f t="shared" ref="J38" si="47">ROUND(IF(I37,J37/I37*100,0),1)</f>
        <v>0</v>
      </c>
      <c r="K38" s="36">
        <f t="shared" ref="K38" si="48">ROUND(IF(J37,K37/J37*100,0),1)</f>
        <v>0</v>
      </c>
      <c r="L38" s="36">
        <f t="shared" ref="L38" si="49">ROUND(IF(K37,L37/K37*100,0),1)</f>
        <v>0</v>
      </c>
      <c r="M38" s="41">
        <f>ROUND(IF(F37,L37/F37*100,0),1)</f>
        <v>0</v>
      </c>
    </row>
    <row r="39" spans="1:13" s="17" customFormat="1" ht="15.75">
      <c r="A39" s="34">
        <v>200200</v>
      </c>
      <c r="B39" s="38" t="e">
        <f t="shared" si="0"/>
        <v>#N/A</v>
      </c>
      <c r="C39" s="34">
        <v>100110</v>
      </c>
      <c r="D39" s="84" t="s">
        <v>74</v>
      </c>
      <c r="E39" s="85" t="s">
        <v>75</v>
      </c>
      <c r="F39" s="109"/>
      <c r="G39" s="109"/>
      <c r="H39" s="109"/>
      <c r="I39" s="109"/>
      <c r="J39" s="109"/>
      <c r="K39" s="109"/>
      <c r="L39" s="109"/>
      <c r="M39" s="21" t="s">
        <v>129</v>
      </c>
    </row>
    <row r="40" spans="1:13" s="17" customFormat="1" ht="15.75">
      <c r="A40" s="34">
        <v>200210</v>
      </c>
      <c r="B40" s="38" t="e">
        <f t="shared" si="0"/>
        <v>#N/A</v>
      </c>
      <c r="C40" s="34">
        <v>101110</v>
      </c>
      <c r="D40" s="50" t="s">
        <v>130</v>
      </c>
      <c r="E40" s="42" t="s">
        <v>114</v>
      </c>
      <c r="F40" s="118"/>
      <c r="G40" s="36">
        <f>ROUND(IF(F39,G39/F39*100,0),1)</f>
        <v>0</v>
      </c>
      <c r="H40" s="36">
        <f t="shared" ref="H40" si="50">ROUND(IF(G39,H39/G39*100,0),1)</f>
        <v>0</v>
      </c>
      <c r="I40" s="36">
        <f t="shared" ref="I40" si="51">ROUND(IF(H39,I39/H39*100,0),1)</f>
        <v>0</v>
      </c>
      <c r="J40" s="36">
        <f t="shared" ref="J40" si="52">ROUND(IF(I39,J39/I39*100,0),1)</f>
        <v>0</v>
      </c>
      <c r="K40" s="36">
        <f t="shared" ref="K40" si="53">ROUND(IF(J39,K39/J39*100,0),1)</f>
        <v>0</v>
      </c>
      <c r="L40" s="36">
        <f t="shared" ref="L40" si="54">ROUND(IF(K39,L39/K39*100,0),1)</f>
        <v>0</v>
      </c>
      <c r="M40" s="41">
        <f>ROUND(IF(F39,L39/F39*100,0),1)</f>
        <v>0</v>
      </c>
    </row>
    <row r="41" spans="1:13" s="17" customFormat="1" ht="15.75">
      <c r="A41" s="34">
        <v>200220</v>
      </c>
      <c r="B41" s="38" t="e">
        <f t="shared" si="0"/>
        <v>#N/A</v>
      </c>
      <c r="C41" s="34">
        <v>100120</v>
      </c>
      <c r="D41" s="84" t="s">
        <v>76</v>
      </c>
      <c r="E41" s="85" t="s">
        <v>77</v>
      </c>
      <c r="F41" s="109"/>
      <c r="G41" s="109"/>
      <c r="H41" s="109"/>
      <c r="I41" s="109"/>
      <c r="J41" s="109"/>
      <c r="K41" s="109"/>
      <c r="L41" s="109"/>
      <c r="M41" s="21" t="s">
        <v>129</v>
      </c>
    </row>
    <row r="42" spans="1:13" s="17" customFormat="1" ht="15.75">
      <c r="A42" s="34">
        <v>200230</v>
      </c>
      <c r="B42" s="38" t="e">
        <f t="shared" si="0"/>
        <v>#N/A</v>
      </c>
      <c r="C42" s="34">
        <v>101120</v>
      </c>
      <c r="D42" s="50" t="s">
        <v>130</v>
      </c>
      <c r="E42" s="42" t="s">
        <v>114</v>
      </c>
      <c r="F42" s="118"/>
      <c r="G42" s="36">
        <f>ROUND(IF(F41,G41/F41*100,0),1)</f>
        <v>0</v>
      </c>
      <c r="H42" s="36">
        <f t="shared" ref="H42" si="55">ROUND(IF(G41,H41/G41*100,0),1)</f>
        <v>0</v>
      </c>
      <c r="I42" s="36">
        <f t="shared" ref="I42" si="56">ROUND(IF(H41,I41/H41*100,0),1)</f>
        <v>0</v>
      </c>
      <c r="J42" s="36">
        <f t="shared" ref="J42" si="57">ROUND(IF(I41,J41/I41*100,0),1)</f>
        <v>0</v>
      </c>
      <c r="K42" s="36">
        <f t="shared" ref="K42" si="58">ROUND(IF(J41,K41/J41*100,0),1)</f>
        <v>0</v>
      </c>
      <c r="L42" s="36">
        <f t="shared" ref="L42" si="59">ROUND(IF(K41,L41/K41*100,0),1)</f>
        <v>0</v>
      </c>
      <c r="M42" s="41">
        <f>ROUND(IF(F41,L41/F41*100,0),1)</f>
        <v>0</v>
      </c>
    </row>
    <row r="43" spans="1:13" s="17" customFormat="1" ht="15.75">
      <c r="A43" s="34">
        <v>200260</v>
      </c>
      <c r="B43" s="38" t="e">
        <f t="shared" si="0"/>
        <v>#N/A</v>
      </c>
      <c r="C43" s="34">
        <v>100140</v>
      </c>
      <c r="D43" s="86" t="s">
        <v>78</v>
      </c>
      <c r="E43" s="85" t="s">
        <v>79</v>
      </c>
      <c r="F43" s="109"/>
      <c r="G43" s="109"/>
      <c r="H43" s="109"/>
      <c r="I43" s="109"/>
      <c r="J43" s="109"/>
      <c r="K43" s="109"/>
      <c r="L43" s="109"/>
      <c r="M43" s="21" t="s">
        <v>129</v>
      </c>
    </row>
    <row r="44" spans="1:13" s="17" customFormat="1" ht="15.75">
      <c r="A44" s="34">
        <v>200270</v>
      </c>
      <c r="B44" s="38" t="e">
        <f t="shared" si="0"/>
        <v>#N/A</v>
      </c>
      <c r="C44" s="34">
        <v>101140</v>
      </c>
      <c r="D44" s="50" t="s">
        <v>130</v>
      </c>
      <c r="E44" s="42" t="s">
        <v>114</v>
      </c>
      <c r="F44" s="118"/>
      <c r="G44" s="36">
        <f>ROUND(IF(F43,G43/F43*100,0),1)</f>
        <v>0</v>
      </c>
      <c r="H44" s="36">
        <f t="shared" ref="H44" si="60">ROUND(IF(G43,H43/G43*100,0),1)</f>
        <v>0</v>
      </c>
      <c r="I44" s="36">
        <f t="shared" ref="I44" si="61">ROUND(IF(H43,I43/H43*100,0),1)</f>
        <v>0</v>
      </c>
      <c r="J44" s="36">
        <f t="shared" ref="J44" si="62">ROUND(IF(I43,J43/I43*100,0),1)</f>
        <v>0</v>
      </c>
      <c r="K44" s="36">
        <f t="shared" ref="K44" si="63">ROUND(IF(J43,K43/J43*100,0),1)</f>
        <v>0</v>
      </c>
      <c r="L44" s="36">
        <f t="shared" ref="L44" si="64">ROUND(IF(K43,L43/K43*100,0),1)</f>
        <v>0</v>
      </c>
      <c r="M44" s="41">
        <f>ROUND(IF(F43,L43/F43*100,0),1)</f>
        <v>0</v>
      </c>
    </row>
    <row r="45" spans="1:13" s="17" customFormat="1" ht="15.75">
      <c r="A45" s="34">
        <v>200280</v>
      </c>
      <c r="B45" s="12"/>
      <c r="C45" s="18"/>
      <c r="D45" s="62"/>
      <c r="E45" s="63"/>
      <c r="F45" s="64"/>
      <c r="G45" s="64"/>
      <c r="H45" s="64"/>
      <c r="I45" s="64"/>
      <c r="J45" s="64"/>
      <c r="K45" s="64"/>
      <c r="L45" s="64"/>
      <c r="M45" s="68"/>
    </row>
    <row r="46" spans="1:13" s="17" customFormat="1" ht="15.75">
      <c r="A46" s="34">
        <v>200290</v>
      </c>
      <c r="B46" s="12"/>
      <c r="C46" s="18"/>
      <c r="D46" s="62"/>
      <c r="E46" s="63"/>
      <c r="F46" s="64"/>
      <c r="G46" s="64"/>
      <c r="H46" s="64"/>
      <c r="I46" s="64"/>
      <c r="J46" s="64"/>
      <c r="K46" s="64"/>
      <c r="L46" s="131" t="s">
        <v>120</v>
      </c>
      <c r="M46" s="131"/>
    </row>
    <row r="47" spans="1:13" s="17" customFormat="1" ht="19.5">
      <c r="A47" s="34">
        <v>200300</v>
      </c>
      <c r="B47" s="12"/>
      <c r="C47" s="18"/>
      <c r="D47" s="133" t="s">
        <v>112</v>
      </c>
      <c r="E47" s="133"/>
      <c r="F47" s="133"/>
      <c r="G47" s="133"/>
      <c r="H47" s="133"/>
      <c r="I47" s="133"/>
      <c r="J47" s="133"/>
      <c r="K47" s="133"/>
      <c r="L47" s="133"/>
      <c r="M47" s="133"/>
    </row>
    <row r="48" spans="1:13" s="17" customFormat="1" ht="19.5">
      <c r="A48" s="34">
        <v>200310</v>
      </c>
      <c r="B48" s="12"/>
      <c r="C48" s="18"/>
      <c r="D48" s="136" t="s">
        <v>83</v>
      </c>
      <c r="E48" s="136"/>
      <c r="F48" s="136"/>
      <c r="G48" s="136"/>
      <c r="H48" s="136"/>
      <c r="I48" s="136"/>
      <c r="J48" s="136"/>
      <c r="K48" s="136"/>
      <c r="L48" s="136"/>
      <c r="M48" s="136"/>
    </row>
    <row r="49" spans="1:13" s="17" customFormat="1" ht="15.75">
      <c r="A49" s="34">
        <v>200320</v>
      </c>
      <c r="B49" s="137" t="s">
        <v>62</v>
      </c>
      <c r="C49" s="137" t="s">
        <v>63</v>
      </c>
      <c r="D49" s="140" t="s">
        <v>117</v>
      </c>
      <c r="E49" s="142" t="s">
        <v>5</v>
      </c>
      <c r="F49" s="44">
        <v>2019</v>
      </c>
      <c r="G49" s="44">
        <v>2020</v>
      </c>
      <c r="H49" s="44">
        <v>2021</v>
      </c>
      <c r="I49" s="44">
        <v>2022</v>
      </c>
      <c r="J49" s="44">
        <v>2023</v>
      </c>
      <c r="K49" s="44">
        <v>2024</v>
      </c>
      <c r="L49" s="44">
        <v>2025</v>
      </c>
      <c r="M49" s="135" t="s">
        <v>138</v>
      </c>
    </row>
    <row r="50" spans="1:13" s="17" customFormat="1" ht="15.75">
      <c r="A50" s="34">
        <v>200330</v>
      </c>
      <c r="B50" s="137" t="s">
        <v>2</v>
      </c>
      <c r="C50" s="137" t="s">
        <v>2</v>
      </c>
      <c r="D50" s="141"/>
      <c r="E50" s="143"/>
      <c r="F50" s="44" t="s">
        <v>0</v>
      </c>
      <c r="G50" s="44" t="s">
        <v>0</v>
      </c>
      <c r="H50" s="44" t="s">
        <v>0</v>
      </c>
      <c r="I50" s="44" t="s">
        <v>1</v>
      </c>
      <c r="J50" s="43" t="s">
        <v>116</v>
      </c>
      <c r="K50" s="43" t="s">
        <v>116</v>
      </c>
      <c r="L50" s="43" t="s">
        <v>116</v>
      </c>
      <c r="M50" s="135"/>
    </row>
    <row r="51" spans="1:13" s="17" customFormat="1" ht="15.75">
      <c r="A51" s="34">
        <v>200340</v>
      </c>
      <c r="B51" s="38" t="e">
        <f t="shared" ref="B51:B76" si="65">VALUE(CONCATENATE($A$2,$C$4,C51))</f>
        <v>#N/A</v>
      </c>
      <c r="C51" s="34">
        <v>200010</v>
      </c>
      <c r="D51" s="84" t="s">
        <v>107</v>
      </c>
      <c r="E51" s="85" t="s">
        <v>67</v>
      </c>
      <c r="F51" s="109">
        <v>409.8</v>
      </c>
      <c r="G51" s="109">
        <v>397.9</v>
      </c>
      <c r="H51" s="109">
        <v>427.4</v>
      </c>
      <c r="I51" s="109">
        <v>437.6</v>
      </c>
      <c r="J51" s="109">
        <v>448.6</v>
      </c>
      <c r="K51" s="109">
        <v>460.2</v>
      </c>
      <c r="L51" s="109">
        <v>473.1</v>
      </c>
      <c r="M51" s="21" t="s">
        <v>129</v>
      </c>
    </row>
    <row r="52" spans="1:13" s="17" customFormat="1" ht="15.75">
      <c r="A52" s="34">
        <v>200350</v>
      </c>
      <c r="B52" s="38" t="e">
        <f t="shared" si="65"/>
        <v>#N/A</v>
      </c>
      <c r="C52" s="34">
        <v>201010</v>
      </c>
      <c r="D52" s="50" t="s">
        <v>130</v>
      </c>
      <c r="E52" s="42" t="s">
        <v>114</v>
      </c>
      <c r="F52" s="118"/>
      <c r="G52" s="36">
        <f>ROUND(IF(F51,G51/F51*100,0),1)</f>
        <v>97.1</v>
      </c>
      <c r="H52" s="36">
        <f t="shared" ref="H52" si="66">ROUND(IF(G51,H51/G51*100,0),1)</f>
        <v>107.4</v>
      </c>
      <c r="I52" s="36">
        <f t="shared" ref="I52" si="67">ROUND(IF(H51,I51/H51*100,0),1)</f>
        <v>102.4</v>
      </c>
      <c r="J52" s="36">
        <f t="shared" ref="J52" si="68">ROUND(IF(I51,J51/I51*100,0),1)</f>
        <v>102.5</v>
      </c>
      <c r="K52" s="36">
        <f t="shared" ref="K52" si="69">ROUND(IF(J51,K51/J51*100,0),1)</f>
        <v>102.6</v>
      </c>
      <c r="L52" s="36">
        <f t="shared" ref="L52" si="70">ROUND(IF(K51,L51/K51*100,0),1)</f>
        <v>102.8</v>
      </c>
      <c r="M52" s="41">
        <f>ROUND(IF(F51,L51/F51*100,0),1)</f>
        <v>115.4</v>
      </c>
    </row>
    <row r="53" spans="1:13" s="17" customFormat="1" ht="31.5">
      <c r="A53" s="34">
        <v>200360</v>
      </c>
      <c r="B53" s="38" t="e">
        <f t="shared" si="65"/>
        <v>#N/A</v>
      </c>
      <c r="C53" s="34">
        <v>200020</v>
      </c>
      <c r="D53" s="86" t="s">
        <v>108</v>
      </c>
      <c r="E53" s="85" t="s">
        <v>67</v>
      </c>
      <c r="F53" s="109">
        <v>255</v>
      </c>
      <c r="G53" s="109">
        <v>247.6</v>
      </c>
      <c r="H53" s="109">
        <v>265.89999999999998</v>
      </c>
      <c r="I53" s="109">
        <v>272.3</v>
      </c>
      <c r="J53" s="109">
        <v>279.10000000000002</v>
      </c>
      <c r="K53" s="109">
        <v>286.39999999999998</v>
      </c>
      <c r="L53" s="109">
        <v>294.39999999999998</v>
      </c>
      <c r="M53" s="21" t="s">
        <v>129</v>
      </c>
    </row>
    <row r="54" spans="1:13" s="17" customFormat="1" ht="15.75">
      <c r="A54" s="34">
        <v>200370</v>
      </c>
      <c r="B54" s="38" t="e">
        <f t="shared" si="65"/>
        <v>#N/A</v>
      </c>
      <c r="C54" s="34">
        <v>201020</v>
      </c>
      <c r="D54" s="50" t="s">
        <v>130</v>
      </c>
      <c r="E54" s="42" t="s">
        <v>114</v>
      </c>
      <c r="F54" s="118"/>
      <c r="G54" s="36">
        <f>ROUND(IF(F53,G53/F53*100,0),1)</f>
        <v>97.1</v>
      </c>
      <c r="H54" s="36">
        <f t="shared" ref="H54" si="71">ROUND(IF(G53,H53/G53*100,0),1)</f>
        <v>107.4</v>
      </c>
      <c r="I54" s="36">
        <f t="shared" ref="I54" si="72">ROUND(IF(H53,I53/H53*100,0),1)</f>
        <v>102.4</v>
      </c>
      <c r="J54" s="36">
        <f t="shared" ref="J54" si="73">ROUND(IF(I53,J53/I53*100,0),1)</f>
        <v>102.5</v>
      </c>
      <c r="K54" s="36">
        <f t="shared" ref="K54" si="74">ROUND(IF(J53,K53/J53*100,0),1)</f>
        <v>102.6</v>
      </c>
      <c r="L54" s="36">
        <f t="shared" ref="L54" si="75">ROUND(IF(K53,L53/K53*100,0),1)</f>
        <v>102.8</v>
      </c>
      <c r="M54" s="41">
        <f>ROUND(IF(F53,L53/F53*100,0),1)</f>
        <v>115.5</v>
      </c>
    </row>
    <row r="55" spans="1:13" s="17" customFormat="1" ht="31.5">
      <c r="A55" s="34">
        <v>200380</v>
      </c>
      <c r="B55" s="38" t="e">
        <f t="shared" si="65"/>
        <v>#N/A</v>
      </c>
      <c r="C55" s="34">
        <v>200030</v>
      </c>
      <c r="D55" s="86" t="s">
        <v>109</v>
      </c>
      <c r="E55" s="85" t="s">
        <v>67</v>
      </c>
      <c r="F55" s="109"/>
      <c r="G55" s="109"/>
      <c r="H55" s="109"/>
      <c r="I55" s="109"/>
      <c r="J55" s="109"/>
      <c r="K55" s="109"/>
      <c r="L55" s="109"/>
      <c r="M55" s="21" t="s">
        <v>129</v>
      </c>
    </row>
    <row r="56" spans="1:13" s="17" customFormat="1" ht="15.75">
      <c r="A56" s="34">
        <v>200390</v>
      </c>
      <c r="B56" s="38" t="e">
        <f t="shared" si="65"/>
        <v>#N/A</v>
      </c>
      <c r="C56" s="34">
        <v>201030</v>
      </c>
      <c r="D56" s="50" t="s">
        <v>130</v>
      </c>
      <c r="E56" s="42" t="s">
        <v>114</v>
      </c>
      <c r="F56" s="118"/>
      <c r="G56" s="36">
        <f>ROUND(IF(F55,G55/F55*100,0),1)</f>
        <v>0</v>
      </c>
      <c r="H56" s="36">
        <f t="shared" ref="H56" si="76">ROUND(IF(G55,H55/G55*100,0),1)</f>
        <v>0</v>
      </c>
      <c r="I56" s="36">
        <f t="shared" ref="I56" si="77">ROUND(IF(H55,I55/H55*100,0),1)</f>
        <v>0</v>
      </c>
      <c r="J56" s="36">
        <f t="shared" ref="J56" si="78">ROUND(IF(I55,J55/I55*100,0),1)</f>
        <v>0</v>
      </c>
      <c r="K56" s="36">
        <f t="shared" ref="K56" si="79">ROUND(IF(J55,K55/J55*100,0),1)</f>
        <v>0</v>
      </c>
      <c r="L56" s="36">
        <f t="shared" ref="L56" si="80">ROUND(IF(K55,L55/K55*100,0),1)</f>
        <v>0</v>
      </c>
      <c r="M56" s="41">
        <f>ROUND(IF(F55,L55/F55*100,0),1)</f>
        <v>0</v>
      </c>
    </row>
    <row r="57" spans="1:13" s="17" customFormat="1" ht="31.5">
      <c r="A57" s="34">
        <v>200400</v>
      </c>
      <c r="B57" s="38" t="e">
        <f t="shared" si="65"/>
        <v>#N/A</v>
      </c>
      <c r="C57" s="34">
        <v>200040</v>
      </c>
      <c r="D57" s="86" t="s">
        <v>128</v>
      </c>
      <c r="E57" s="85" t="s">
        <v>67</v>
      </c>
      <c r="F57" s="109"/>
      <c r="G57" s="109"/>
      <c r="H57" s="109"/>
      <c r="I57" s="109"/>
      <c r="J57" s="109"/>
      <c r="K57" s="109"/>
      <c r="L57" s="109"/>
      <c r="M57" s="21" t="s">
        <v>129</v>
      </c>
    </row>
    <row r="58" spans="1:13" s="17" customFormat="1" ht="15.75">
      <c r="A58" s="34">
        <v>200410</v>
      </c>
      <c r="B58" s="38" t="e">
        <f t="shared" si="65"/>
        <v>#N/A</v>
      </c>
      <c r="C58" s="34">
        <v>201040</v>
      </c>
      <c r="D58" s="50" t="s">
        <v>130</v>
      </c>
      <c r="E58" s="42" t="s">
        <v>114</v>
      </c>
      <c r="F58" s="118"/>
      <c r="G58" s="36">
        <f>ROUND(IF(F57,G57/F57*100,0),1)</f>
        <v>0</v>
      </c>
      <c r="H58" s="36">
        <f t="shared" ref="H58" si="81">ROUND(IF(G57,H57/G57*100,0),1)</f>
        <v>0</v>
      </c>
      <c r="I58" s="36">
        <f t="shared" ref="I58" si="82">ROUND(IF(H57,I57/H57*100,0),1)</f>
        <v>0</v>
      </c>
      <c r="J58" s="36">
        <f t="shared" ref="J58" si="83">ROUND(IF(I57,J57/I57*100,0),1)</f>
        <v>0</v>
      </c>
      <c r="K58" s="36">
        <f t="shared" ref="K58" si="84">ROUND(IF(J57,K57/J57*100,0),1)</f>
        <v>0</v>
      </c>
      <c r="L58" s="36">
        <f t="shared" ref="L58" si="85">ROUND(IF(K57,L57/K57*100,0),1)</f>
        <v>0</v>
      </c>
      <c r="M58" s="41">
        <f>ROUND(IF(F57,L57/F57*100,0),1)</f>
        <v>0</v>
      </c>
    </row>
    <row r="59" spans="1:13" s="17" customFormat="1" ht="15.75">
      <c r="A59" s="34">
        <v>200420</v>
      </c>
      <c r="B59" s="38" t="e">
        <f t="shared" si="65"/>
        <v>#N/A</v>
      </c>
      <c r="C59" s="34">
        <v>200050</v>
      </c>
      <c r="D59" s="84" t="s">
        <v>68</v>
      </c>
      <c r="E59" s="85" t="s">
        <v>67</v>
      </c>
      <c r="F59" s="109"/>
      <c r="G59" s="109"/>
      <c r="H59" s="109"/>
      <c r="I59" s="109"/>
      <c r="J59" s="109"/>
      <c r="K59" s="109"/>
      <c r="L59" s="109"/>
      <c r="M59" s="21" t="s">
        <v>129</v>
      </c>
    </row>
    <row r="60" spans="1:13" s="17" customFormat="1" ht="15.75">
      <c r="A60" s="34">
        <v>200430</v>
      </c>
      <c r="B60" s="38" t="e">
        <f t="shared" si="65"/>
        <v>#N/A</v>
      </c>
      <c r="C60" s="34">
        <v>201050</v>
      </c>
      <c r="D60" s="50" t="s">
        <v>130</v>
      </c>
      <c r="E60" s="42" t="s">
        <v>114</v>
      </c>
      <c r="F60" s="118"/>
      <c r="G60" s="36">
        <f>ROUND(IF(F59,G59/F59*100,0),1)</f>
        <v>0</v>
      </c>
      <c r="H60" s="36">
        <f t="shared" ref="H60" si="86">ROUND(IF(G59,H59/G59*100,0),1)</f>
        <v>0</v>
      </c>
      <c r="I60" s="36">
        <f t="shared" ref="I60" si="87">ROUND(IF(H59,I59/H59*100,0),1)</f>
        <v>0</v>
      </c>
      <c r="J60" s="36">
        <f t="shared" ref="J60" si="88">ROUND(IF(I59,J59/I59*100,0),1)</f>
        <v>0</v>
      </c>
      <c r="K60" s="36">
        <f t="shared" ref="K60" si="89">ROUND(IF(J59,K59/J59*100,0),1)</f>
        <v>0</v>
      </c>
      <c r="L60" s="36">
        <f t="shared" ref="L60" si="90">ROUND(IF(K59,L59/K59*100,0),1)</f>
        <v>0</v>
      </c>
      <c r="M60" s="41">
        <f>ROUND(IF(F59,L59/F59*100,0),1)</f>
        <v>0</v>
      </c>
    </row>
    <row r="61" spans="1:13" s="17" customFormat="1" ht="15.75">
      <c r="A61" s="34">
        <v>200440</v>
      </c>
      <c r="B61" s="38" t="e">
        <f t="shared" si="65"/>
        <v>#N/A</v>
      </c>
      <c r="C61" s="34">
        <v>200060</v>
      </c>
      <c r="D61" s="84" t="s">
        <v>69</v>
      </c>
      <c r="E61" s="85" t="s">
        <v>67</v>
      </c>
      <c r="F61" s="109"/>
      <c r="G61" s="109"/>
      <c r="H61" s="109"/>
      <c r="I61" s="109"/>
      <c r="J61" s="109"/>
      <c r="K61" s="109"/>
      <c r="L61" s="109"/>
      <c r="M61" s="21" t="s">
        <v>129</v>
      </c>
    </row>
    <row r="62" spans="1:13" s="17" customFormat="1" ht="15.75">
      <c r="A62" s="34">
        <v>200450</v>
      </c>
      <c r="B62" s="38" t="e">
        <f t="shared" si="65"/>
        <v>#N/A</v>
      </c>
      <c r="C62" s="34">
        <v>201060</v>
      </c>
      <c r="D62" s="50" t="s">
        <v>130</v>
      </c>
      <c r="E62" s="42" t="s">
        <v>114</v>
      </c>
      <c r="F62" s="118"/>
      <c r="G62" s="36">
        <f>ROUND(IF(F61,G61/F61*100,0),1)</f>
        <v>0</v>
      </c>
      <c r="H62" s="36">
        <f t="shared" ref="H62" si="91">ROUND(IF(G61,H61/G61*100,0),1)</f>
        <v>0</v>
      </c>
      <c r="I62" s="36">
        <f t="shared" ref="I62" si="92">ROUND(IF(H61,I61/H61*100,0),1)</f>
        <v>0</v>
      </c>
      <c r="J62" s="36">
        <f t="shared" ref="J62" si="93">ROUND(IF(I61,J61/I61*100,0),1)</f>
        <v>0</v>
      </c>
      <c r="K62" s="36">
        <f t="shared" ref="K62" si="94">ROUND(IF(J61,K61/J61*100,0),1)</f>
        <v>0</v>
      </c>
      <c r="L62" s="36">
        <f t="shared" ref="L62" si="95">ROUND(IF(K61,L61/K61*100,0),1)</f>
        <v>0</v>
      </c>
      <c r="M62" s="41">
        <f>ROUND(IF(F61,L61/F61*100,0),1)</f>
        <v>0</v>
      </c>
    </row>
    <row r="63" spans="1:13" s="17" customFormat="1" ht="15.75">
      <c r="A63" s="34">
        <v>200460</v>
      </c>
      <c r="B63" s="38" t="e">
        <f t="shared" si="65"/>
        <v>#N/A</v>
      </c>
      <c r="C63" s="34">
        <v>200070</v>
      </c>
      <c r="D63" s="84" t="s">
        <v>70</v>
      </c>
      <c r="E63" s="85" t="s">
        <v>67</v>
      </c>
      <c r="F63" s="109"/>
      <c r="G63" s="109"/>
      <c r="H63" s="109"/>
      <c r="I63" s="109"/>
      <c r="J63" s="109"/>
      <c r="K63" s="109"/>
      <c r="L63" s="109"/>
      <c r="M63" s="21" t="s">
        <v>129</v>
      </c>
    </row>
    <row r="64" spans="1:13" s="17" customFormat="1" ht="15.75">
      <c r="A64" s="34">
        <v>200470</v>
      </c>
      <c r="B64" s="38" t="e">
        <f t="shared" si="65"/>
        <v>#N/A</v>
      </c>
      <c r="C64" s="34">
        <v>201070</v>
      </c>
      <c r="D64" s="50" t="s">
        <v>130</v>
      </c>
      <c r="E64" s="42" t="s">
        <v>114</v>
      </c>
      <c r="F64" s="118"/>
      <c r="G64" s="36">
        <f>ROUND(IF(F63,G63/F63*100,0),1)</f>
        <v>0</v>
      </c>
      <c r="H64" s="36">
        <f t="shared" ref="H64" si="96">ROUND(IF(G63,H63/G63*100,0),1)</f>
        <v>0</v>
      </c>
      <c r="I64" s="36">
        <f t="shared" ref="I64" si="97">ROUND(IF(H63,I63/H63*100,0),1)</f>
        <v>0</v>
      </c>
      <c r="J64" s="36">
        <f t="shared" ref="J64" si="98">ROUND(IF(I63,J63/I63*100,0),1)</f>
        <v>0</v>
      </c>
      <c r="K64" s="36">
        <f t="shared" ref="K64" si="99">ROUND(IF(J63,K63/J63*100,0),1)</f>
        <v>0</v>
      </c>
      <c r="L64" s="36">
        <f t="shared" ref="L64" si="100">ROUND(IF(K63,L63/K63*100,0),1)</f>
        <v>0</v>
      </c>
      <c r="M64" s="41">
        <f>ROUND(IF(F63,L63/F63*100,0),1)</f>
        <v>0</v>
      </c>
    </row>
    <row r="65" spans="1:13" s="17" customFormat="1" ht="15.75">
      <c r="A65" s="34">
        <v>200480</v>
      </c>
      <c r="B65" s="38" t="e">
        <f t="shared" si="65"/>
        <v>#N/A</v>
      </c>
      <c r="C65" s="34">
        <v>200080</v>
      </c>
      <c r="D65" s="84" t="s">
        <v>71</v>
      </c>
      <c r="E65" s="85" t="s">
        <v>67</v>
      </c>
      <c r="F65" s="109"/>
      <c r="G65" s="109"/>
      <c r="H65" s="109"/>
      <c r="I65" s="109"/>
      <c r="J65" s="109"/>
      <c r="K65" s="109"/>
      <c r="L65" s="109"/>
      <c r="M65" s="21" t="s">
        <v>129</v>
      </c>
    </row>
    <row r="66" spans="1:13" s="17" customFormat="1" ht="15.75">
      <c r="A66" s="34">
        <v>200490</v>
      </c>
      <c r="B66" s="38" t="e">
        <f t="shared" si="65"/>
        <v>#N/A</v>
      </c>
      <c r="C66" s="34">
        <v>201080</v>
      </c>
      <c r="D66" s="50" t="s">
        <v>130</v>
      </c>
      <c r="E66" s="42" t="s">
        <v>114</v>
      </c>
      <c r="F66" s="118"/>
      <c r="G66" s="36">
        <f>ROUND(IF(F65,G65/F65*100,0),1)</f>
        <v>0</v>
      </c>
      <c r="H66" s="36">
        <f t="shared" ref="H66" si="101">ROUND(IF(G65,H65/G65*100,0),1)</f>
        <v>0</v>
      </c>
      <c r="I66" s="36">
        <f t="shared" ref="I66" si="102">ROUND(IF(H65,I65/H65*100,0),1)</f>
        <v>0</v>
      </c>
      <c r="J66" s="36">
        <f t="shared" ref="J66" si="103">ROUND(IF(I65,J65/I65*100,0),1)</f>
        <v>0</v>
      </c>
      <c r="K66" s="36">
        <f t="shared" ref="K66" si="104">ROUND(IF(J65,K65/J65*100,0),1)</f>
        <v>0</v>
      </c>
      <c r="L66" s="36">
        <f t="shared" ref="L66" si="105">ROUND(IF(K65,L65/K65*100,0),1)</f>
        <v>0</v>
      </c>
      <c r="M66" s="41">
        <f>ROUND(IF(F65,L65/F65*100,0),1)</f>
        <v>0</v>
      </c>
    </row>
    <row r="67" spans="1:13" s="17" customFormat="1" ht="31.5">
      <c r="A67" s="34">
        <v>200500</v>
      </c>
      <c r="B67" s="38" t="e">
        <f t="shared" si="65"/>
        <v>#N/A</v>
      </c>
      <c r="C67" s="34">
        <v>200090</v>
      </c>
      <c r="D67" s="86" t="s">
        <v>72</v>
      </c>
      <c r="E67" s="85" t="s">
        <v>67</v>
      </c>
      <c r="F67" s="109"/>
      <c r="G67" s="109"/>
      <c r="H67" s="109"/>
      <c r="I67" s="109"/>
      <c r="J67" s="109"/>
      <c r="K67" s="109"/>
      <c r="L67" s="109"/>
      <c r="M67" s="21" t="s">
        <v>129</v>
      </c>
    </row>
    <row r="68" spans="1:13" s="17" customFormat="1" ht="15.75">
      <c r="A68" s="34">
        <v>200510</v>
      </c>
      <c r="B68" s="38" t="e">
        <f t="shared" si="65"/>
        <v>#N/A</v>
      </c>
      <c r="C68" s="34">
        <v>201090</v>
      </c>
      <c r="D68" s="50" t="s">
        <v>130</v>
      </c>
      <c r="E68" s="42" t="s">
        <v>114</v>
      </c>
      <c r="F68" s="118"/>
      <c r="G68" s="36">
        <f>ROUND(IF(F67,G67/F67*100,0),1)</f>
        <v>0</v>
      </c>
      <c r="H68" s="36">
        <f t="shared" ref="H68" si="106">ROUND(IF(G67,H67/G67*100,0),1)</f>
        <v>0</v>
      </c>
      <c r="I68" s="36">
        <f t="shared" ref="I68" si="107">ROUND(IF(H67,I67/H67*100,0),1)</f>
        <v>0</v>
      </c>
      <c r="J68" s="36">
        <f t="shared" ref="J68" si="108">ROUND(IF(I67,J67/I67*100,0),1)</f>
        <v>0</v>
      </c>
      <c r="K68" s="36">
        <f t="shared" ref="K68" si="109">ROUND(IF(J67,K67/J67*100,0),1)</f>
        <v>0</v>
      </c>
      <c r="L68" s="36">
        <f t="shared" ref="L68" si="110">ROUND(IF(K67,L67/K67*100,0),1)</f>
        <v>0</v>
      </c>
      <c r="M68" s="41">
        <f>ROUND(IF(F67,L67/F67*100,0),1)</f>
        <v>0</v>
      </c>
    </row>
    <row r="69" spans="1:13" s="17" customFormat="1" ht="15.75">
      <c r="A69" s="34">
        <v>200520</v>
      </c>
      <c r="B69" s="38" t="e">
        <f t="shared" si="65"/>
        <v>#N/A</v>
      </c>
      <c r="C69" s="34">
        <v>200100</v>
      </c>
      <c r="D69" s="84" t="s">
        <v>73</v>
      </c>
      <c r="E69" s="85" t="s">
        <v>67</v>
      </c>
      <c r="F69" s="109"/>
      <c r="G69" s="109"/>
      <c r="H69" s="109"/>
      <c r="I69" s="109"/>
      <c r="J69" s="109"/>
      <c r="K69" s="109"/>
      <c r="L69" s="109"/>
      <c r="M69" s="21" t="s">
        <v>129</v>
      </c>
    </row>
    <row r="70" spans="1:13" s="17" customFormat="1" ht="15.75">
      <c r="A70" s="34">
        <v>200530</v>
      </c>
      <c r="B70" s="38" t="e">
        <f t="shared" si="65"/>
        <v>#N/A</v>
      </c>
      <c r="C70" s="34">
        <v>201100</v>
      </c>
      <c r="D70" s="50" t="s">
        <v>130</v>
      </c>
      <c r="E70" s="42" t="s">
        <v>114</v>
      </c>
      <c r="F70" s="118"/>
      <c r="G70" s="36">
        <f>ROUND(IF(F69,G69/F69*100,0),1)</f>
        <v>0</v>
      </c>
      <c r="H70" s="36">
        <f t="shared" ref="H70" si="111">ROUND(IF(G69,H69/G69*100,0),1)</f>
        <v>0</v>
      </c>
      <c r="I70" s="36">
        <f t="shared" ref="I70" si="112">ROUND(IF(H69,I69/H69*100,0),1)</f>
        <v>0</v>
      </c>
      <c r="J70" s="36">
        <f t="shared" ref="J70" si="113">ROUND(IF(I69,J69/I69*100,0),1)</f>
        <v>0</v>
      </c>
      <c r="K70" s="36">
        <f t="shared" ref="K70" si="114">ROUND(IF(J69,K69/J69*100,0),1)</f>
        <v>0</v>
      </c>
      <c r="L70" s="36">
        <f t="shared" ref="L70" si="115">ROUND(IF(K69,L69/K69*100,0),1)</f>
        <v>0</v>
      </c>
      <c r="M70" s="41">
        <f>ROUND(IF(F69,L69/F69*100,0),1)</f>
        <v>0</v>
      </c>
    </row>
    <row r="71" spans="1:13" s="17" customFormat="1" ht="15.75">
      <c r="A71" s="34">
        <v>200540</v>
      </c>
      <c r="B71" s="38" t="e">
        <f t="shared" si="65"/>
        <v>#N/A</v>
      </c>
      <c r="C71" s="34">
        <v>200110</v>
      </c>
      <c r="D71" s="84" t="s">
        <v>74</v>
      </c>
      <c r="E71" s="85" t="s">
        <v>75</v>
      </c>
      <c r="F71" s="109"/>
      <c r="G71" s="109"/>
      <c r="H71" s="109"/>
      <c r="I71" s="109"/>
      <c r="J71" s="109"/>
      <c r="K71" s="109"/>
      <c r="L71" s="109"/>
      <c r="M71" s="21" t="s">
        <v>129</v>
      </c>
    </row>
    <row r="72" spans="1:13" s="17" customFormat="1" ht="15.75">
      <c r="A72" s="34">
        <v>200550</v>
      </c>
      <c r="B72" s="38" t="e">
        <f t="shared" si="65"/>
        <v>#N/A</v>
      </c>
      <c r="C72" s="34">
        <v>201110</v>
      </c>
      <c r="D72" s="50" t="s">
        <v>130</v>
      </c>
      <c r="E72" s="42" t="s">
        <v>114</v>
      </c>
      <c r="F72" s="118"/>
      <c r="G72" s="36">
        <f>ROUND(IF(F71,G71/F71*100,0),1)</f>
        <v>0</v>
      </c>
      <c r="H72" s="36">
        <f t="shared" ref="H72" si="116">ROUND(IF(G71,H71/G71*100,0),1)</f>
        <v>0</v>
      </c>
      <c r="I72" s="36">
        <f t="shared" ref="I72" si="117">ROUND(IF(H71,I71/H71*100,0),1)</f>
        <v>0</v>
      </c>
      <c r="J72" s="36">
        <f t="shared" ref="J72" si="118">ROUND(IF(I71,J71/I71*100,0),1)</f>
        <v>0</v>
      </c>
      <c r="K72" s="36">
        <f t="shared" ref="K72" si="119">ROUND(IF(J71,K71/J71*100,0),1)</f>
        <v>0</v>
      </c>
      <c r="L72" s="36">
        <f t="shared" ref="L72" si="120">ROUND(IF(K71,L71/K71*100,0),1)</f>
        <v>0</v>
      </c>
      <c r="M72" s="41">
        <f>ROUND(IF(F71,L71/F71*100,0),1)</f>
        <v>0</v>
      </c>
    </row>
    <row r="73" spans="1:13" s="17" customFormat="1" ht="15.75">
      <c r="A73" s="34">
        <v>200560</v>
      </c>
      <c r="B73" s="38" t="e">
        <f t="shared" si="65"/>
        <v>#N/A</v>
      </c>
      <c r="C73" s="34">
        <v>200120</v>
      </c>
      <c r="D73" s="84" t="s">
        <v>76</v>
      </c>
      <c r="E73" s="85" t="s">
        <v>77</v>
      </c>
      <c r="F73" s="109"/>
      <c r="G73" s="109"/>
      <c r="H73" s="109"/>
      <c r="I73" s="109"/>
      <c r="J73" s="109"/>
      <c r="K73" s="109"/>
      <c r="L73" s="109"/>
      <c r="M73" s="21" t="s">
        <v>129</v>
      </c>
    </row>
    <row r="74" spans="1:13" s="17" customFormat="1" ht="15.75">
      <c r="A74" s="34">
        <v>200570</v>
      </c>
      <c r="B74" s="38" t="e">
        <f t="shared" si="65"/>
        <v>#N/A</v>
      </c>
      <c r="C74" s="34">
        <v>201120</v>
      </c>
      <c r="D74" s="50" t="s">
        <v>130</v>
      </c>
      <c r="E74" s="42" t="s">
        <v>114</v>
      </c>
      <c r="F74" s="118"/>
      <c r="G74" s="36">
        <f>ROUND(IF(F73,G73/F73*100,0),1)</f>
        <v>0</v>
      </c>
      <c r="H74" s="36">
        <f t="shared" ref="H74" si="121">ROUND(IF(G73,H73/G73*100,0),1)</f>
        <v>0</v>
      </c>
      <c r="I74" s="36">
        <f t="shared" ref="I74" si="122">ROUND(IF(H73,I73/H73*100,0),1)</f>
        <v>0</v>
      </c>
      <c r="J74" s="36">
        <f t="shared" ref="J74" si="123">ROUND(IF(I73,J73/I73*100,0),1)</f>
        <v>0</v>
      </c>
      <c r="K74" s="36">
        <f t="shared" ref="K74" si="124">ROUND(IF(J73,K73/J73*100,0),1)</f>
        <v>0</v>
      </c>
      <c r="L74" s="36">
        <f t="shared" ref="L74" si="125">ROUND(IF(K73,L73/K73*100,0),1)</f>
        <v>0</v>
      </c>
      <c r="M74" s="41">
        <f>ROUND(IF(F73,L73/F73*100,0),1)</f>
        <v>0</v>
      </c>
    </row>
    <row r="75" spans="1:13" s="17" customFormat="1" ht="15.75">
      <c r="A75" s="34">
        <v>200600</v>
      </c>
      <c r="B75" s="38" t="e">
        <f t="shared" si="65"/>
        <v>#N/A</v>
      </c>
      <c r="C75" s="34">
        <v>200140</v>
      </c>
      <c r="D75" s="86" t="s">
        <v>78</v>
      </c>
      <c r="E75" s="85" t="s">
        <v>79</v>
      </c>
      <c r="F75" s="109"/>
      <c r="G75" s="109"/>
      <c r="H75" s="109"/>
      <c r="I75" s="109"/>
      <c r="J75" s="109"/>
      <c r="K75" s="109"/>
      <c r="L75" s="109"/>
      <c r="M75" s="21" t="s">
        <v>129</v>
      </c>
    </row>
    <row r="76" spans="1:13" s="17" customFormat="1" ht="15.75">
      <c r="A76" s="34">
        <v>200610</v>
      </c>
      <c r="B76" s="38" t="e">
        <f t="shared" si="65"/>
        <v>#N/A</v>
      </c>
      <c r="C76" s="34">
        <v>201140</v>
      </c>
      <c r="D76" s="50" t="s">
        <v>130</v>
      </c>
      <c r="E76" s="42" t="s">
        <v>114</v>
      </c>
      <c r="F76" s="118"/>
      <c r="G76" s="36">
        <f>ROUND(IF(F75,G75/F75*100,0),1)</f>
        <v>0</v>
      </c>
      <c r="H76" s="36">
        <f t="shared" ref="H76" si="126">ROUND(IF(G75,H75/G75*100,0),1)</f>
        <v>0</v>
      </c>
      <c r="I76" s="36">
        <f t="shared" ref="I76" si="127">ROUND(IF(H75,I75/H75*100,0),1)</f>
        <v>0</v>
      </c>
      <c r="J76" s="36">
        <f t="shared" ref="J76" si="128">ROUND(IF(I75,J75/I75*100,0),1)</f>
        <v>0</v>
      </c>
      <c r="K76" s="36">
        <f t="shared" ref="K76" si="129">ROUND(IF(J75,K75/J75*100,0),1)</f>
        <v>0</v>
      </c>
      <c r="L76" s="36">
        <f t="shared" ref="L76" si="130">ROUND(IF(K75,L75/K75*100,0),1)</f>
        <v>0</v>
      </c>
      <c r="M76" s="41">
        <f>ROUND(IF(F75,L75/F75*100,0),1)</f>
        <v>0</v>
      </c>
    </row>
    <row r="77" spans="1:13" s="17" customFormat="1" ht="15.75">
      <c r="A77" s="34">
        <v>200620</v>
      </c>
      <c r="B77" s="64"/>
      <c r="C77" s="64"/>
      <c r="D77" s="62"/>
      <c r="E77" s="63"/>
      <c r="F77" s="64"/>
      <c r="G77" s="64"/>
      <c r="H77" s="64"/>
      <c r="I77" s="64"/>
      <c r="J77" s="64"/>
      <c r="K77" s="64"/>
      <c r="L77" s="64"/>
      <c r="M77" s="64"/>
    </row>
    <row r="78" spans="1:13" s="17" customFormat="1" ht="15.75">
      <c r="A78" s="34">
        <v>200630</v>
      </c>
      <c r="B78" s="64"/>
      <c r="C78" s="64"/>
      <c r="D78" s="62"/>
      <c r="E78" s="63"/>
      <c r="F78" s="64"/>
      <c r="G78" s="64"/>
      <c r="H78" s="64"/>
      <c r="I78" s="64"/>
      <c r="J78" s="64"/>
      <c r="K78" s="64"/>
      <c r="L78" s="132" t="s">
        <v>121</v>
      </c>
      <c r="M78" s="132"/>
    </row>
    <row r="79" spans="1:13" s="17" customFormat="1" ht="19.5">
      <c r="A79" s="34">
        <v>200640</v>
      </c>
      <c r="B79" s="12"/>
      <c r="C79" s="18"/>
      <c r="D79" s="133" t="s">
        <v>112</v>
      </c>
      <c r="E79" s="133"/>
      <c r="F79" s="133"/>
      <c r="G79" s="133"/>
      <c r="H79" s="133"/>
      <c r="I79" s="133"/>
      <c r="J79" s="133"/>
      <c r="K79" s="133"/>
      <c r="L79" s="133"/>
      <c r="M79" s="133"/>
    </row>
    <row r="80" spans="1:13" s="17" customFormat="1" ht="19.5">
      <c r="A80" s="34">
        <v>200650</v>
      </c>
      <c r="B80" s="12"/>
      <c r="C80" s="18"/>
      <c r="D80" s="136" t="s">
        <v>124</v>
      </c>
      <c r="E80" s="136"/>
      <c r="F80" s="136"/>
      <c r="G80" s="136"/>
      <c r="H80" s="136"/>
      <c r="I80" s="136"/>
      <c r="J80" s="136"/>
      <c r="K80" s="136"/>
      <c r="L80" s="136"/>
      <c r="M80" s="136"/>
    </row>
    <row r="81" spans="1:13" s="17" customFormat="1" ht="15.75">
      <c r="A81" s="34">
        <v>200660</v>
      </c>
      <c r="B81" s="137" t="s">
        <v>62</v>
      </c>
      <c r="C81" s="137" t="s">
        <v>63</v>
      </c>
      <c r="D81" s="140" t="s">
        <v>117</v>
      </c>
      <c r="E81" s="142" t="s">
        <v>5</v>
      </c>
      <c r="F81" s="44">
        <v>2019</v>
      </c>
      <c r="G81" s="44">
        <v>2020</v>
      </c>
      <c r="H81" s="44">
        <v>2021</v>
      </c>
      <c r="I81" s="44">
        <v>2022</v>
      </c>
      <c r="J81" s="44">
        <v>2023</v>
      </c>
      <c r="K81" s="44">
        <v>2024</v>
      </c>
      <c r="L81" s="44">
        <v>2025</v>
      </c>
      <c r="M81" s="135" t="s">
        <v>138</v>
      </c>
    </row>
    <row r="82" spans="1:13" s="17" customFormat="1" ht="15.75">
      <c r="A82" s="34">
        <v>200670</v>
      </c>
      <c r="B82" s="137" t="s">
        <v>2</v>
      </c>
      <c r="C82" s="137" t="s">
        <v>2</v>
      </c>
      <c r="D82" s="141"/>
      <c r="E82" s="143"/>
      <c r="F82" s="44" t="s">
        <v>0</v>
      </c>
      <c r="G82" s="44" t="s">
        <v>0</v>
      </c>
      <c r="H82" s="44" t="s">
        <v>0</v>
      </c>
      <c r="I82" s="44" t="s">
        <v>1</v>
      </c>
      <c r="J82" s="43" t="s">
        <v>116</v>
      </c>
      <c r="K82" s="43" t="s">
        <v>116</v>
      </c>
      <c r="L82" s="43" t="s">
        <v>116</v>
      </c>
      <c r="M82" s="135"/>
    </row>
    <row r="83" spans="1:13" s="17" customFormat="1" ht="15.75">
      <c r="A83" s="34">
        <v>200680</v>
      </c>
      <c r="B83" s="38" t="e">
        <f t="shared" ref="B83:B108" si="131">VALUE(CONCATENATE($A$2,$C$4,C83))</f>
        <v>#N/A</v>
      </c>
      <c r="C83" s="34">
        <v>300010</v>
      </c>
      <c r="D83" s="84" t="s">
        <v>107</v>
      </c>
      <c r="E83" s="85" t="s">
        <v>67</v>
      </c>
      <c r="F83" s="109"/>
      <c r="G83" s="109"/>
      <c r="H83" s="109"/>
      <c r="I83" s="109"/>
      <c r="J83" s="109"/>
      <c r="K83" s="109"/>
      <c r="L83" s="109"/>
      <c r="M83" s="21" t="s">
        <v>129</v>
      </c>
    </row>
    <row r="84" spans="1:13" s="17" customFormat="1" ht="15.75">
      <c r="A84" s="34">
        <v>200690</v>
      </c>
      <c r="B84" s="38" t="e">
        <f t="shared" si="131"/>
        <v>#N/A</v>
      </c>
      <c r="C84" s="34">
        <v>301010</v>
      </c>
      <c r="D84" s="50" t="s">
        <v>130</v>
      </c>
      <c r="E84" s="42" t="s">
        <v>114</v>
      </c>
      <c r="F84" s="118"/>
      <c r="G84" s="36">
        <f>ROUND(IF(F83,G83/F83*100,0),1)</f>
        <v>0</v>
      </c>
      <c r="H84" s="36">
        <f t="shared" ref="H84" si="132">ROUND(IF(G83,H83/G83*100,0),1)</f>
        <v>0</v>
      </c>
      <c r="I84" s="36">
        <f t="shared" ref="I84" si="133">ROUND(IF(H83,I83/H83*100,0),1)</f>
        <v>0</v>
      </c>
      <c r="J84" s="36">
        <f t="shared" ref="J84" si="134">ROUND(IF(I83,J83/I83*100,0),1)</f>
        <v>0</v>
      </c>
      <c r="K84" s="36">
        <f t="shared" ref="K84" si="135">ROUND(IF(J83,K83/J83*100,0),1)</f>
        <v>0</v>
      </c>
      <c r="L84" s="36">
        <f t="shared" ref="L84" si="136">ROUND(IF(K83,L83/K83*100,0),1)</f>
        <v>0</v>
      </c>
      <c r="M84" s="41">
        <f>ROUND(IF(F83,L83/F83*100,0),1)</f>
        <v>0</v>
      </c>
    </row>
    <row r="85" spans="1:13" s="17" customFormat="1" ht="31.5">
      <c r="A85" s="34">
        <v>200700</v>
      </c>
      <c r="B85" s="38" t="e">
        <f t="shared" si="131"/>
        <v>#N/A</v>
      </c>
      <c r="C85" s="34">
        <v>300020</v>
      </c>
      <c r="D85" s="86" t="s">
        <v>108</v>
      </c>
      <c r="E85" s="85" t="s">
        <v>67</v>
      </c>
      <c r="F85" s="109"/>
      <c r="G85" s="109"/>
      <c r="H85" s="109"/>
      <c r="I85" s="109"/>
      <c r="J85" s="109"/>
      <c r="K85" s="109"/>
      <c r="L85" s="109"/>
      <c r="M85" s="21" t="s">
        <v>129</v>
      </c>
    </row>
    <row r="86" spans="1:13" s="17" customFormat="1" ht="15.75">
      <c r="A86" s="34">
        <v>200710</v>
      </c>
      <c r="B86" s="38" t="e">
        <f t="shared" si="131"/>
        <v>#N/A</v>
      </c>
      <c r="C86" s="34">
        <v>301020</v>
      </c>
      <c r="D86" s="50" t="s">
        <v>130</v>
      </c>
      <c r="E86" s="42" t="s">
        <v>114</v>
      </c>
      <c r="F86" s="118"/>
      <c r="G86" s="36">
        <f>ROUND(IF(F85,G85/F85*100,0),1)</f>
        <v>0</v>
      </c>
      <c r="H86" s="36">
        <f t="shared" ref="H86" si="137">ROUND(IF(G85,H85/G85*100,0),1)</f>
        <v>0</v>
      </c>
      <c r="I86" s="36">
        <f t="shared" ref="I86" si="138">ROUND(IF(H85,I85/H85*100,0),1)</f>
        <v>0</v>
      </c>
      <c r="J86" s="36">
        <f t="shared" ref="J86" si="139">ROUND(IF(I85,J85/I85*100,0),1)</f>
        <v>0</v>
      </c>
      <c r="K86" s="36">
        <f t="shared" ref="K86" si="140">ROUND(IF(J85,K85/J85*100,0),1)</f>
        <v>0</v>
      </c>
      <c r="L86" s="36">
        <f t="shared" ref="L86" si="141">ROUND(IF(K85,L85/K85*100,0),1)</f>
        <v>0</v>
      </c>
      <c r="M86" s="41">
        <f>ROUND(IF(F85,L85/F85*100,0),1)</f>
        <v>0</v>
      </c>
    </row>
    <row r="87" spans="1:13" s="17" customFormat="1" ht="31.5">
      <c r="A87" s="34">
        <v>200720</v>
      </c>
      <c r="B87" s="38" t="e">
        <f t="shared" si="131"/>
        <v>#N/A</v>
      </c>
      <c r="C87" s="34">
        <v>300030</v>
      </c>
      <c r="D87" s="86" t="s">
        <v>109</v>
      </c>
      <c r="E87" s="85" t="s">
        <v>67</v>
      </c>
      <c r="F87" s="109"/>
      <c r="G87" s="109"/>
      <c r="H87" s="109"/>
      <c r="I87" s="109"/>
      <c r="J87" s="109"/>
      <c r="K87" s="109"/>
      <c r="L87" s="109"/>
      <c r="M87" s="21" t="s">
        <v>129</v>
      </c>
    </row>
    <row r="88" spans="1:13" s="17" customFormat="1" ht="15.75">
      <c r="A88" s="34">
        <v>200730</v>
      </c>
      <c r="B88" s="38" t="e">
        <f t="shared" si="131"/>
        <v>#N/A</v>
      </c>
      <c r="C88" s="34">
        <v>301030</v>
      </c>
      <c r="D88" s="50" t="s">
        <v>130</v>
      </c>
      <c r="E88" s="42" t="s">
        <v>114</v>
      </c>
      <c r="F88" s="118"/>
      <c r="G88" s="36">
        <f>ROUND(IF(F87,G87/F87*100,0),1)</f>
        <v>0</v>
      </c>
      <c r="H88" s="36">
        <f t="shared" ref="H88" si="142">ROUND(IF(G87,H87/G87*100,0),1)</f>
        <v>0</v>
      </c>
      <c r="I88" s="36">
        <f t="shared" ref="I88" si="143">ROUND(IF(H87,I87/H87*100,0),1)</f>
        <v>0</v>
      </c>
      <c r="J88" s="36">
        <f t="shared" ref="J88" si="144">ROUND(IF(I87,J87/I87*100,0),1)</f>
        <v>0</v>
      </c>
      <c r="K88" s="36">
        <f t="shared" ref="K88" si="145">ROUND(IF(J87,K87/J87*100,0),1)</f>
        <v>0</v>
      </c>
      <c r="L88" s="36">
        <f t="shared" ref="L88" si="146">ROUND(IF(K87,L87/K87*100,0),1)</f>
        <v>0</v>
      </c>
      <c r="M88" s="41">
        <f>ROUND(IF(F87,L87/F87*100,0),1)</f>
        <v>0</v>
      </c>
    </row>
    <row r="89" spans="1:13" s="17" customFormat="1" ht="31.5">
      <c r="A89" s="34">
        <v>200740</v>
      </c>
      <c r="B89" s="38" t="e">
        <f t="shared" si="131"/>
        <v>#N/A</v>
      </c>
      <c r="C89" s="34">
        <v>300040</v>
      </c>
      <c r="D89" s="86" t="s">
        <v>133</v>
      </c>
      <c r="E89" s="85" t="s">
        <v>67</v>
      </c>
      <c r="F89" s="109"/>
      <c r="G89" s="109"/>
      <c r="H89" s="109"/>
      <c r="I89" s="109"/>
      <c r="J89" s="109"/>
      <c r="K89" s="109"/>
      <c r="L89" s="109"/>
      <c r="M89" s="21" t="s">
        <v>129</v>
      </c>
    </row>
    <row r="90" spans="1:13" s="17" customFormat="1" ht="15.75">
      <c r="A90" s="34">
        <v>200750</v>
      </c>
      <c r="B90" s="38" t="e">
        <f t="shared" si="131"/>
        <v>#N/A</v>
      </c>
      <c r="C90" s="34">
        <v>301040</v>
      </c>
      <c r="D90" s="50" t="s">
        <v>130</v>
      </c>
      <c r="E90" s="42" t="s">
        <v>114</v>
      </c>
      <c r="F90" s="118"/>
      <c r="G90" s="36">
        <f>ROUND(IF(F89,G89/F89*100,0),1)</f>
        <v>0</v>
      </c>
      <c r="H90" s="36">
        <f t="shared" ref="H90" si="147">ROUND(IF(G89,H89/G89*100,0),1)</f>
        <v>0</v>
      </c>
      <c r="I90" s="36">
        <f t="shared" ref="I90" si="148">ROUND(IF(H89,I89/H89*100,0),1)</f>
        <v>0</v>
      </c>
      <c r="J90" s="36">
        <f t="shared" ref="J90" si="149">ROUND(IF(I89,J89/I89*100,0),1)</f>
        <v>0</v>
      </c>
      <c r="K90" s="36">
        <f t="shared" ref="K90" si="150">ROUND(IF(J89,K89/J89*100,0),1)</f>
        <v>0</v>
      </c>
      <c r="L90" s="36">
        <f t="shared" ref="L90" si="151">ROUND(IF(K89,L89/K89*100,0),1)</f>
        <v>0</v>
      </c>
      <c r="M90" s="41">
        <f>ROUND(IF(F89,L89/F89*100,0),1)</f>
        <v>0</v>
      </c>
    </row>
    <row r="91" spans="1:13" s="17" customFormat="1" ht="15.75">
      <c r="A91" s="34">
        <v>200760</v>
      </c>
      <c r="B91" s="38" t="e">
        <f t="shared" si="131"/>
        <v>#N/A</v>
      </c>
      <c r="C91" s="34">
        <v>300050</v>
      </c>
      <c r="D91" s="84" t="s">
        <v>68</v>
      </c>
      <c r="E91" s="85" t="s">
        <v>67</v>
      </c>
      <c r="F91" s="109">
        <v>221</v>
      </c>
      <c r="G91" s="109">
        <v>210.4</v>
      </c>
      <c r="H91" s="109">
        <v>225.9</v>
      </c>
      <c r="I91" s="109">
        <v>231.4</v>
      </c>
      <c r="J91" s="109">
        <v>237.2</v>
      </c>
      <c r="K91" s="109">
        <v>243.4</v>
      </c>
      <c r="L91" s="109">
        <v>250.2</v>
      </c>
      <c r="M91" s="21" t="s">
        <v>129</v>
      </c>
    </row>
    <row r="92" spans="1:13" s="17" customFormat="1" ht="15.75">
      <c r="A92" s="34">
        <v>200770</v>
      </c>
      <c r="B92" s="38" t="e">
        <f t="shared" si="131"/>
        <v>#N/A</v>
      </c>
      <c r="C92" s="34">
        <v>301050</v>
      </c>
      <c r="D92" s="50" t="s">
        <v>130</v>
      </c>
      <c r="E92" s="42" t="s">
        <v>114</v>
      </c>
      <c r="F92" s="118"/>
      <c r="G92" s="36">
        <f>ROUND(IF(F91,G91/F91*100,0),1)</f>
        <v>95.2</v>
      </c>
      <c r="H92" s="36">
        <f t="shared" ref="H92" si="152">ROUND(IF(G91,H91/G91*100,0),1)</f>
        <v>107.4</v>
      </c>
      <c r="I92" s="36">
        <f t="shared" ref="I92" si="153">ROUND(IF(H91,I91/H91*100,0),1)</f>
        <v>102.4</v>
      </c>
      <c r="J92" s="36">
        <f t="shared" ref="J92" si="154">ROUND(IF(I91,J91/I91*100,0),1)</f>
        <v>102.5</v>
      </c>
      <c r="K92" s="36">
        <f t="shared" ref="K92" si="155">ROUND(IF(J91,K91/J91*100,0),1)</f>
        <v>102.6</v>
      </c>
      <c r="L92" s="36">
        <f t="shared" ref="L92" si="156">ROUND(IF(K91,L91/K91*100,0),1)</f>
        <v>102.8</v>
      </c>
      <c r="M92" s="41">
        <f>ROUND(IF(F91,L91/F91*100,0),1)</f>
        <v>113.2</v>
      </c>
    </row>
    <row r="93" spans="1:13" s="17" customFormat="1" ht="15.75">
      <c r="A93" s="34">
        <v>200780</v>
      </c>
      <c r="B93" s="38" t="e">
        <f t="shared" si="131"/>
        <v>#N/A</v>
      </c>
      <c r="C93" s="34">
        <v>300060</v>
      </c>
      <c r="D93" s="84" t="s">
        <v>69</v>
      </c>
      <c r="E93" s="85" t="s">
        <v>67</v>
      </c>
      <c r="F93" s="109">
        <v>50.4</v>
      </c>
      <c r="G93" s="109">
        <v>48.9</v>
      </c>
      <c r="H93" s="109">
        <v>52.5</v>
      </c>
      <c r="I93" s="109">
        <v>53.7</v>
      </c>
      <c r="J93" s="109">
        <v>55</v>
      </c>
      <c r="K93" s="109">
        <v>56.4</v>
      </c>
      <c r="L93" s="109">
        <v>58</v>
      </c>
      <c r="M93" s="21" t="s">
        <v>129</v>
      </c>
    </row>
    <row r="94" spans="1:13" s="17" customFormat="1" ht="15.75">
      <c r="A94" s="34">
        <v>200790</v>
      </c>
      <c r="B94" s="38" t="e">
        <f t="shared" si="131"/>
        <v>#N/A</v>
      </c>
      <c r="C94" s="34">
        <v>301060</v>
      </c>
      <c r="D94" s="50" t="s">
        <v>130</v>
      </c>
      <c r="E94" s="42" t="s">
        <v>114</v>
      </c>
      <c r="F94" s="118"/>
      <c r="G94" s="36">
        <f>ROUND(IF(F93,G93/F93*100,0),1)</f>
        <v>97</v>
      </c>
      <c r="H94" s="36">
        <f t="shared" ref="H94" si="157">ROUND(IF(G93,H93/G93*100,0),1)</f>
        <v>107.4</v>
      </c>
      <c r="I94" s="36">
        <f t="shared" ref="I94" si="158">ROUND(IF(H93,I93/H93*100,0),1)</f>
        <v>102.3</v>
      </c>
      <c r="J94" s="36">
        <f t="shared" ref="J94" si="159">ROUND(IF(I93,J93/I93*100,0),1)</f>
        <v>102.4</v>
      </c>
      <c r="K94" s="36">
        <f t="shared" ref="K94" si="160">ROUND(IF(J93,K93/J93*100,0),1)</f>
        <v>102.5</v>
      </c>
      <c r="L94" s="36">
        <f t="shared" ref="L94" si="161">ROUND(IF(K93,L93/K93*100,0),1)</f>
        <v>102.8</v>
      </c>
      <c r="M94" s="41">
        <f>ROUND(IF(F93,L93/F93*100,0),1)</f>
        <v>115.1</v>
      </c>
    </row>
    <row r="95" spans="1:13" s="17" customFormat="1" ht="15.75">
      <c r="A95" s="34">
        <v>200800</v>
      </c>
      <c r="B95" s="38" t="e">
        <f t="shared" si="131"/>
        <v>#N/A</v>
      </c>
      <c r="C95" s="34">
        <v>300070</v>
      </c>
      <c r="D95" s="84" t="s">
        <v>70</v>
      </c>
      <c r="E95" s="85" t="s">
        <v>67</v>
      </c>
      <c r="F95" s="109">
        <v>25</v>
      </c>
      <c r="G95" s="109">
        <v>24.3</v>
      </c>
      <c r="H95" s="109">
        <v>26</v>
      </c>
      <c r="I95" s="109">
        <v>26.6</v>
      </c>
      <c r="J95" s="109">
        <v>27.2</v>
      </c>
      <c r="K95" s="109">
        <v>27.9</v>
      </c>
      <c r="L95" s="109">
        <v>28.7</v>
      </c>
      <c r="M95" s="21" t="s">
        <v>129</v>
      </c>
    </row>
    <row r="96" spans="1:13" s="17" customFormat="1" ht="15.75">
      <c r="A96" s="34">
        <v>200810</v>
      </c>
      <c r="B96" s="38" t="e">
        <f t="shared" si="131"/>
        <v>#N/A</v>
      </c>
      <c r="C96" s="34">
        <v>301070</v>
      </c>
      <c r="D96" s="50" t="s">
        <v>130</v>
      </c>
      <c r="E96" s="42" t="s">
        <v>114</v>
      </c>
      <c r="F96" s="118"/>
      <c r="G96" s="36">
        <f>ROUND(IF(F95,G95/F95*100,0),1)</f>
        <v>97.2</v>
      </c>
      <c r="H96" s="36">
        <f t="shared" ref="H96" si="162">ROUND(IF(G95,H95/G95*100,0),1)</f>
        <v>107</v>
      </c>
      <c r="I96" s="36">
        <f t="shared" ref="I96" si="163">ROUND(IF(H95,I95/H95*100,0),1)</f>
        <v>102.3</v>
      </c>
      <c r="J96" s="36">
        <f t="shared" ref="J96" si="164">ROUND(IF(I95,J95/I95*100,0),1)</f>
        <v>102.3</v>
      </c>
      <c r="K96" s="36">
        <f t="shared" ref="K96" si="165">ROUND(IF(J95,K95/J95*100,0),1)</f>
        <v>102.6</v>
      </c>
      <c r="L96" s="36">
        <f t="shared" ref="L96" si="166">ROUND(IF(K95,L95/K95*100,0),1)</f>
        <v>102.9</v>
      </c>
      <c r="M96" s="41">
        <f>ROUND(IF(F95,L95/F95*100,0),1)</f>
        <v>114.8</v>
      </c>
    </row>
    <row r="97" spans="1:13" s="17" customFormat="1" ht="15.75">
      <c r="A97" s="34">
        <v>200820</v>
      </c>
      <c r="B97" s="38" t="e">
        <f t="shared" si="131"/>
        <v>#N/A</v>
      </c>
      <c r="C97" s="34">
        <v>300080</v>
      </c>
      <c r="D97" s="84" t="s">
        <v>71</v>
      </c>
      <c r="E97" s="85" t="s">
        <v>67</v>
      </c>
      <c r="F97" s="109">
        <v>5</v>
      </c>
      <c r="G97" s="109">
        <v>4.8</v>
      </c>
      <c r="H97" s="109">
        <v>5.0999999999999996</v>
      </c>
      <c r="I97" s="109">
        <v>5.2</v>
      </c>
      <c r="J97" s="109">
        <v>5.3</v>
      </c>
      <c r="K97" s="109">
        <v>5.4</v>
      </c>
      <c r="L97" s="109">
        <v>5.5</v>
      </c>
      <c r="M97" s="21" t="s">
        <v>129</v>
      </c>
    </row>
    <row r="98" spans="1:13" s="17" customFormat="1" ht="15.75">
      <c r="A98" s="34">
        <v>200830</v>
      </c>
      <c r="B98" s="38" t="e">
        <f t="shared" si="131"/>
        <v>#N/A</v>
      </c>
      <c r="C98" s="34">
        <v>301080</v>
      </c>
      <c r="D98" s="50" t="s">
        <v>130</v>
      </c>
      <c r="E98" s="42" t="s">
        <v>114</v>
      </c>
      <c r="F98" s="118"/>
      <c r="G98" s="36">
        <f>ROUND(IF(F97,G97/F97*100,0),1)</f>
        <v>96</v>
      </c>
      <c r="H98" s="36">
        <f t="shared" ref="H98" si="167">ROUND(IF(G97,H97/G97*100,0),1)</f>
        <v>106.3</v>
      </c>
      <c r="I98" s="36">
        <f t="shared" ref="I98" si="168">ROUND(IF(H97,I97/H97*100,0),1)</f>
        <v>102</v>
      </c>
      <c r="J98" s="36">
        <f t="shared" ref="J98" si="169">ROUND(IF(I97,J97/I97*100,0),1)</f>
        <v>101.9</v>
      </c>
      <c r="K98" s="36">
        <f t="shared" ref="K98" si="170">ROUND(IF(J97,K97/J97*100,0),1)</f>
        <v>101.9</v>
      </c>
      <c r="L98" s="36">
        <f t="shared" ref="L98" si="171">ROUND(IF(K97,L97/K97*100,0),1)</f>
        <v>101.9</v>
      </c>
      <c r="M98" s="41">
        <f>ROUND(IF(F97,L97/F97*100,0),1)</f>
        <v>110</v>
      </c>
    </row>
    <row r="99" spans="1:13" s="17" customFormat="1" ht="31.5">
      <c r="A99" s="34">
        <v>200840</v>
      </c>
      <c r="B99" s="38" t="e">
        <f t="shared" si="131"/>
        <v>#N/A</v>
      </c>
      <c r="C99" s="34">
        <v>300090</v>
      </c>
      <c r="D99" s="86" t="s">
        <v>72</v>
      </c>
      <c r="E99" s="85" t="s">
        <v>67</v>
      </c>
      <c r="F99" s="109">
        <v>65</v>
      </c>
      <c r="G99" s="109">
        <v>63.1</v>
      </c>
      <c r="H99" s="109">
        <v>67.8</v>
      </c>
      <c r="I99" s="109">
        <v>69.400000000000006</v>
      </c>
      <c r="J99" s="109">
        <v>71.099999999999994</v>
      </c>
      <c r="K99" s="109">
        <v>72.900000000000006</v>
      </c>
      <c r="L99" s="109">
        <v>75</v>
      </c>
      <c r="M99" s="21" t="s">
        <v>129</v>
      </c>
    </row>
    <row r="100" spans="1:13" s="17" customFormat="1" ht="15.75">
      <c r="A100" s="34">
        <v>200850</v>
      </c>
      <c r="B100" s="38" t="e">
        <f t="shared" si="131"/>
        <v>#N/A</v>
      </c>
      <c r="C100" s="34">
        <v>301090</v>
      </c>
      <c r="D100" s="50" t="s">
        <v>130</v>
      </c>
      <c r="E100" s="42" t="s">
        <v>114</v>
      </c>
      <c r="F100" s="118"/>
      <c r="G100" s="36">
        <f>ROUND(IF(F99,G99/F99*100,0),1)</f>
        <v>97.1</v>
      </c>
      <c r="H100" s="36">
        <f t="shared" ref="H100" si="172">ROUND(IF(G99,H99/G99*100,0),1)</f>
        <v>107.4</v>
      </c>
      <c r="I100" s="36">
        <f t="shared" ref="I100" si="173">ROUND(IF(H99,I99/H99*100,0),1)</f>
        <v>102.4</v>
      </c>
      <c r="J100" s="36">
        <f t="shared" ref="J100" si="174">ROUND(IF(I99,J99/I99*100,0),1)</f>
        <v>102.4</v>
      </c>
      <c r="K100" s="36">
        <f t="shared" ref="K100" si="175">ROUND(IF(J99,K99/J99*100,0),1)</f>
        <v>102.5</v>
      </c>
      <c r="L100" s="36">
        <f t="shared" ref="L100" si="176">ROUND(IF(K99,L99/K99*100,0),1)</f>
        <v>102.9</v>
      </c>
      <c r="M100" s="41">
        <f>ROUND(IF(F99,L99/F99*100,0),1)</f>
        <v>115.4</v>
      </c>
    </row>
    <row r="101" spans="1:13" s="17" customFormat="1" ht="15.75">
      <c r="A101" s="34">
        <v>200860</v>
      </c>
      <c r="B101" s="38" t="e">
        <f t="shared" si="131"/>
        <v>#N/A</v>
      </c>
      <c r="C101" s="34">
        <v>300100</v>
      </c>
      <c r="D101" s="84" t="s">
        <v>73</v>
      </c>
      <c r="E101" s="85" t="s">
        <v>67</v>
      </c>
      <c r="F101" s="109">
        <v>394.1</v>
      </c>
      <c r="G101" s="109">
        <v>382.6</v>
      </c>
      <c r="H101" s="109">
        <v>410.9</v>
      </c>
      <c r="I101" s="109">
        <v>420.8</v>
      </c>
      <c r="J101" s="109">
        <v>431.3</v>
      </c>
      <c r="K101" s="109">
        <v>442.6</v>
      </c>
      <c r="L101" s="109">
        <v>454.9</v>
      </c>
      <c r="M101" s="21" t="s">
        <v>129</v>
      </c>
    </row>
    <row r="102" spans="1:13" s="17" customFormat="1" ht="15.75">
      <c r="A102" s="34">
        <v>200870</v>
      </c>
      <c r="B102" s="38" t="e">
        <f t="shared" si="131"/>
        <v>#N/A</v>
      </c>
      <c r="C102" s="34">
        <v>301100</v>
      </c>
      <c r="D102" s="50" t="s">
        <v>130</v>
      </c>
      <c r="E102" s="42" t="s">
        <v>114</v>
      </c>
      <c r="F102" s="118"/>
      <c r="G102" s="36">
        <f>ROUND(IF(F101,G101/F101*100,0),1)</f>
        <v>97.1</v>
      </c>
      <c r="H102" s="36">
        <f t="shared" ref="H102" si="177">ROUND(IF(G101,H101/G101*100,0),1)</f>
        <v>107.4</v>
      </c>
      <c r="I102" s="36">
        <f t="shared" ref="I102" si="178">ROUND(IF(H101,I101/H101*100,0),1)</f>
        <v>102.4</v>
      </c>
      <c r="J102" s="36">
        <f t="shared" ref="J102" si="179">ROUND(IF(I101,J101/I101*100,0),1)</f>
        <v>102.5</v>
      </c>
      <c r="K102" s="36">
        <f t="shared" ref="K102" si="180">ROUND(IF(J101,K101/J101*100,0),1)</f>
        <v>102.6</v>
      </c>
      <c r="L102" s="36">
        <f t="shared" ref="L102" si="181">ROUND(IF(K101,L101/K101*100,0),1)</f>
        <v>102.8</v>
      </c>
      <c r="M102" s="41">
        <f>ROUND(IF(F101,L101/F101*100,0),1)</f>
        <v>115.4</v>
      </c>
    </row>
    <row r="103" spans="1:13" s="17" customFormat="1" ht="15.75">
      <c r="A103" s="34">
        <v>200880</v>
      </c>
      <c r="B103" s="38" t="e">
        <f t="shared" si="131"/>
        <v>#N/A</v>
      </c>
      <c r="C103" s="34">
        <v>300110</v>
      </c>
      <c r="D103" s="84" t="s">
        <v>74</v>
      </c>
      <c r="E103" s="85" t="s">
        <v>75</v>
      </c>
      <c r="F103" s="109">
        <v>1346.6</v>
      </c>
      <c r="G103" s="109">
        <v>1307.5</v>
      </c>
      <c r="H103" s="109">
        <v>1404.3</v>
      </c>
      <c r="I103" s="109">
        <v>1438</v>
      </c>
      <c r="J103" s="109">
        <v>1473.9</v>
      </c>
      <c r="K103" s="109">
        <v>1512.2</v>
      </c>
      <c r="L103" s="109">
        <v>1554.6</v>
      </c>
      <c r="M103" s="21" t="s">
        <v>129</v>
      </c>
    </row>
    <row r="104" spans="1:13" s="17" customFormat="1" ht="15.75">
      <c r="A104" s="34">
        <v>200890</v>
      </c>
      <c r="B104" s="38" t="e">
        <f t="shared" si="131"/>
        <v>#N/A</v>
      </c>
      <c r="C104" s="34">
        <v>301110</v>
      </c>
      <c r="D104" s="50" t="s">
        <v>130</v>
      </c>
      <c r="E104" s="42" t="s">
        <v>114</v>
      </c>
      <c r="F104" s="118"/>
      <c r="G104" s="36">
        <f>ROUND(IF(F103,G103/F103*100,0),1)</f>
        <v>97.1</v>
      </c>
      <c r="H104" s="36">
        <f t="shared" ref="H104" si="182">ROUND(IF(G103,H103/G103*100,0),1)</f>
        <v>107.4</v>
      </c>
      <c r="I104" s="36">
        <f t="shared" ref="I104" si="183">ROUND(IF(H103,I103/H103*100,0),1)</f>
        <v>102.4</v>
      </c>
      <c r="J104" s="36">
        <f t="shared" ref="J104" si="184">ROUND(IF(I103,J103/I103*100,0),1)</f>
        <v>102.5</v>
      </c>
      <c r="K104" s="36">
        <f t="shared" ref="K104" si="185">ROUND(IF(J103,K103/J103*100,0),1)</f>
        <v>102.6</v>
      </c>
      <c r="L104" s="36">
        <f t="shared" ref="L104" si="186">ROUND(IF(K103,L103/K103*100,0),1)</f>
        <v>102.8</v>
      </c>
      <c r="M104" s="41">
        <f>ROUND(IF(F103,L103/F103*100,0),1)</f>
        <v>115.4</v>
      </c>
    </row>
    <row r="105" spans="1:13" s="17" customFormat="1" ht="15.75">
      <c r="A105" s="34">
        <v>200900</v>
      </c>
      <c r="B105" s="38" t="e">
        <f t="shared" si="131"/>
        <v>#N/A</v>
      </c>
      <c r="C105" s="34">
        <v>300120</v>
      </c>
      <c r="D105" s="84" t="s">
        <v>76</v>
      </c>
      <c r="E105" s="85" t="s">
        <v>77</v>
      </c>
      <c r="F105" s="109">
        <v>8</v>
      </c>
      <c r="G105" s="109">
        <v>7.7</v>
      </c>
      <c r="H105" s="109">
        <v>8.1999999999999993</v>
      </c>
      <c r="I105" s="109">
        <v>8.4</v>
      </c>
      <c r="J105" s="109">
        <v>8.6</v>
      </c>
      <c r="K105" s="109">
        <v>8.8000000000000007</v>
      </c>
      <c r="L105" s="109">
        <v>9</v>
      </c>
      <c r="M105" s="21" t="s">
        <v>129</v>
      </c>
    </row>
    <row r="106" spans="1:13" s="17" customFormat="1" ht="15.75">
      <c r="A106" s="34">
        <v>200910</v>
      </c>
      <c r="B106" s="38" t="e">
        <f t="shared" si="131"/>
        <v>#N/A</v>
      </c>
      <c r="C106" s="34">
        <v>301120</v>
      </c>
      <c r="D106" s="50" t="s">
        <v>130</v>
      </c>
      <c r="E106" s="42" t="s">
        <v>114</v>
      </c>
      <c r="F106" s="118"/>
      <c r="G106" s="36">
        <f>ROUND(IF(F105,G105/F105*100,0),1)</f>
        <v>96.3</v>
      </c>
      <c r="H106" s="36">
        <f t="shared" ref="H106" si="187">ROUND(IF(G105,H105/G105*100,0),1)</f>
        <v>106.5</v>
      </c>
      <c r="I106" s="36">
        <f t="shared" ref="I106" si="188">ROUND(IF(H105,I105/H105*100,0),1)</f>
        <v>102.4</v>
      </c>
      <c r="J106" s="36">
        <f t="shared" ref="J106" si="189">ROUND(IF(I105,J105/I105*100,0),1)</f>
        <v>102.4</v>
      </c>
      <c r="K106" s="36">
        <f t="shared" ref="K106" si="190">ROUND(IF(J105,K105/J105*100,0),1)</f>
        <v>102.3</v>
      </c>
      <c r="L106" s="36">
        <f t="shared" ref="L106" si="191">ROUND(IF(K105,L105/K105*100,0),1)</f>
        <v>102.3</v>
      </c>
      <c r="M106" s="41">
        <f>ROUND(IF(F105,L105/F105*100,0),1)</f>
        <v>112.5</v>
      </c>
    </row>
    <row r="107" spans="1:13" s="17" customFormat="1" ht="15.75">
      <c r="A107" s="34">
        <v>200940</v>
      </c>
      <c r="B107" s="38" t="e">
        <f t="shared" si="131"/>
        <v>#N/A</v>
      </c>
      <c r="C107" s="34">
        <v>300140</v>
      </c>
      <c r="D107" s="86" t="s">
        <v>78</v>
      </c>
      <c r="E107" s="85" t="s">
        <v>79</v>
      </c>
      <c r="F107" s="109"/>
      <c r="G107" s="109"/>
      <c r="H107" s="109"/>
      <c r="I107" s="109"/>
      <c r="J107" s="109"/>
      <c r="K107" s="109"/>
      <c r="L107" s="109"/>
      <c r="M107" s="21" t="s">
        <v>129</v>
      </c>
    </row>
    <row r="108" spans="1:13" s="17" customFormat="1" ht="15.75">
      <c r="A108" s="34">
        <v>200950</v>
      </c>
      <c r="B108" s="38" t="e">
        <f t="shared" si="131"/>
        <v>#N/A</v>
      </c>
      <c r="C108" s="34">
        <v>301140</v>
      </c>
      <c r="D108" s="50" t="s">
        <v>130</v>
      </c>
      <c r="E108" s="42" t="s">
        <v>114</v>
      </c>
      <c r="F108" s="118"/>
      <c r="G108" s="36">
        <f>ROUND(IF(F107,G107/F107*100,0),1)</f>
        <v>0</v>
      </c>
      <c r="H108" s="36">
        <f t="shared" ref="H108:L108" si="192">ROUND(IF(G107,H107/G107*100,0),1)</f>
        <v>0</v>
      </c>
      <c r="I108" s="36">
        <f t="shared" si="192"/>
        <v>0</v>
      </c>
      <c r="J108" s="36">
        <f t="shared" si="192"/>
        <v>0</v>
      </c>
      <c r="K108" s="36">
        <f t="shared" si="192"/>
        <v>0</v>
      </c>
      <c r="L108" s="36">
        <f t="shared" si="192"/>
        <v>0</v>
      </c>
      <c r="M108" s="41">
        <f>ROUND(IF(F107,L107/F107*100,0),1)</f>
        <v>0</v>
      </c>
    </row>
    <row r="109" spans="1:13" s="17" customFormat="1" ht="15.75">
      <c r="A109" s="34">
        <v>200960</v>
      </c>
      <c r="B109" s="64"/>
      <c r="C109" s="64"/>
      <c r="D109" s="62"/>
      <c r="E109" s="63"/>
      <c r="F109" s="64"/>
      <c r="G109" s="64"/>
      <c r="H109" s="64"/>
      <c r="I109" s="64"/>
      <c r="J109" s="64"/>
      <c r="K109" s="64"/>
      <c r="L109" s="69"/>
      <c r="M109" s="70"/>
    </row>
    <row r="110" spans="1:13" s="17" customFormat="1" ht="15.75">
      <c r="A110" s="34">
        <v>200970</v>
      </c>
      <c r="B110" s="64"/>
      <c r="C110" s="64"/>
      <c r="D110" s="62"/>
      <c r="E110" s="63"/>
      <c r="F110" s="64"/>
      <c r="G110" s="64"/>
      <c r="H110" s="64"/>
      <c r="I110" s="64"/>
      <c r="J110" s="64"/>
      <c r="K110" s="64"/>
      <c r="L110" s="132" t="s">
        <v>122</v>
      </c>
      <c r="M110" s="132"/>
    </row>
    <row r="111" spans="1:13" s="17" customFormat="1" ht="19.5">
      <c r="A111" s="34">
        <v>200980</v>
      </c>
      <c r="B111" s="12"/>
      <c r="C111" s="18"/>
      <c r="D111" s="133" t="s">
        <v>142</v>
      </c>
      <c r="E111" s="133"/>
      <c r="F111" s="133"/>
      <c r="G111" s="133"/>
      <c r="H111" s="133"/>
      <c r="I111" s="133"/>
      <c r="J111" s="133"/>
      <c r="K111" s="133"/>
      <c r="L111" s="133"/>
      <c r="M111" s="133"/>
    </row>
    <row r="112" spans="1:13" s="17" customFormat="1" ht="19.5">
      <c r="A112" s="34">
        <v>200990</v>
      </c>
      <c r="B112" s="12"/>
      <c r="C112" s="18"/>
      <c r="D112" s="134" t="s">
        <v>113</v>
      </c>
      <c r="E112" s="134"/>
      <c r="F112" s="134"/>
      <c r="G112" s="134"/>
      <c r="H112" s="134"/>
      <c r="I112" s="134"/>
      <c r="J112" s="134"/>
      <c r="K112" s="134"/>
      <c r="L112" s="134"/>
      <c r="M112" s="134"/>
    </row>
    <row r="113" spans="1:28" s="17" customFormat="1" ht="15.75" customHeight="1">
      <c r="A113" s="34">
        <v>201000</v>
      </c>
      <c r="B113" s="137" t="s">
        <v>62</v>
      </c>
      <c r="C113" s="137" t="s">
        <v>63</v>
      </c>
      <c r="D113" s="144" t="s">
        <v>80</v>
      </c>
      <c r="E113" s="135" t="s">
        <v>5</v>
      </c>
      <c r="F113" s="44">
        <v>2019</v>
      </c>
      <c r="G113" s="44">
        <v>2020</v>
      </c>
      <c r="H113" s="44">
        <v>2021</v>
      </c>
      <c r="I113" s="44">
        <v>2022</v>
      </c>
      <c r="J113" s="44">
        <v>2023</v>
      </c>
      <c r="K113" s="44">
        <v>2024</v>
      </c>
      <c r="L113" s="44">
        <v>2025</v>
      </c>
      <c r="M113" s="135" t="s">
        <v>138</v>
      </c>
    </row>
    <row r="114" spans="1:28" s="17" customFormat="1" ht="15.75" customHeight="1">
      <c r="A114" s="34">
        <v>201010</v>
      </c>
      <c r="B114" s="137" t="s">
        <v>2</v>
      </c>
      <c r="C114" s="137" t="s">
        <v>2</v>
      </c>
      <c r="D114" s="144"/>
      <c r="E114" s="135"/>
      <c r="F114" s="44" t="s">
        <v>0</v>
      </c>
      <c r="G114" s="44" t="s">
        <v>0</v>
      </c>
      <c r="H114" s="44" t="s">
        <v>0</v>
      </c>
      <c r="I114" s="44" t="s">
        <v>1</v>
      </c>
      <c r="J114" s="43" t="s">
        <v>116</v>
      </c>
      <c r="K114" s="43" t="s">
        <v>116</v>
      </c>
      <c r="L114" s="43" t="s">
        <v>116</v>
      </c>
      <c r="M114" s="135"/>
    </row>
    <row r="115" spans="1:28" s="17" customFormat="1" ht="15.75">
      <c r="A115" s="34">
        <v>201020</v>
      </c>
      <c r="B115" s="38"/>
      <c r="C115" s="34"/>
      <c r="D115" s="71" t="s">
        <v>85</v>
      </c>
      <c r="E115" s="21"/>
      <c r="F115" s="32"/>
      <c r="G115" s="32"/>
      <c r="H115" s="32"/>
      <c r="I115" s="32"/>
      <c r="J115" s="32"/>
      <c r="K115" s="32"/>
      <c r="L115" s="32"/>
      <c r="M115" s="45"/>
    </row>
    <row r="116" spans="1:28" s="17" customFormat="1" ht="47.25">
      <c r="A116" s="34">
        <v>201030</v>
      </c>
      <c r="B116" s="38"/>
      <c r="C116" s="34"/>
      <c r="D116" s="71" t="s">
        <v>86</v>
      </c>
      <c r="E116" s="56" t="s">
        <v>87</v>
      </c>
      <c r="F116" s="46">
        <f>F121+F125</f>
        <v>69342.399999999994</v>
      </c>
      <c r="G116" s="46">
        <f t="shared" ref="G116:L116" si="193">G121+G125</f>
        <v>67331.3</v>
      </c>
      <c r="H116" s="46">
        <f t="shared" si="193"/>
        <v>72314</v>
      </c>
      <c r="I116" s="46">
        <f t="shared" si="193"/>
        <v>86267.709440000006</v>
      </c>
      <c r="J116" s="46">
        <f t="shared" si="193"/>
        <v>96382.598371840009</v>
      </c>
      <c r="K116" s="46">
        <f t="shared" si="193"/>
        <v>103437.4190422652</v>
      </c>
      <c r="L116" s="46">
        <f t="shared" si="193"/>
        <v>110587.01344646656</v>
      </c>
      <c r="M116" s="120">
        <f>ROUND(IF(F116,L116/F116*100,0),1)</f>
        <v>159.5</v>
      </c>
    </row>
    <row r="117" spans="1:28" s="17" customFormat="1" ht="31.5">
      <c r="A117" s="34">
        <v>201040</v>
      </c>
      <c r="B117" s="38"/>
      <c r="C117" s="34"/>
      <c r="D117" s="72" t="s">
        <v>88</v>
      </c>
      <c r="E117" s="21" t="s">
        <v>89</v>
      </c>
      <c r="F117" s="119"/>
      <c r="G117" s="29">
        <f>ROUND(IF(AND(F116=0,G118=0),0,(IF(AND(F116=0,G118&gt;0),G116/100/G118*10000,IF(AND(F116&gt;0,G118=0),G116/100/F116*10000,G116/F116/G118*10000)))),1)</f>
        <v>97.1</v>
      </c>
      <c r="H117" s="29">
        <f t="shared" ref="H117:L117" si="194">ROUND(IF(AND(G116=0,H118=0),0,(IF(AND(G116=0,H118&gt;0),H116/100/H118*10000,IF(AND(G116&gt;0,H118=0),H116/100/G116*10000,H116/G116/H118*10000)))),1)</f>
        <v>107.4</v>
      </c>
      <c r="I117" s="29">
        <f t="shared" si="194"/>
        <v>119.3</v>
      </c>
      <c r="J117" s="29">
        <f t="shared" si="194"/>
        <v>111.7</v>
      </c>
      <c r="K117" s="29">
        <f t="shared" si="194"/>
        <v>107.3</v>
      </c>
      <c r="L117" s="29">
        <f t="shared" si="194"/>
        <v>106.9</v>
      </c>
      <c r="M117" s="21" t="s">
        <v>129</v>
      </c>
      <c r="O117" s="124" t="s">
        <v>126</v>
      </c>
    </row>
    <row r="118" spans="1:28" s="17" customFormat="1" ht="31.5">
      <c r="A118" s="34">
        <v>201050</v>
      </c>
      <c r="B118" s="38"/>
      <c r="C118" s="34"/>
      <c r="D118" s="73" t="s">
        <v>90</v>
      </c>
      <c r="E118" s="31" t="s">
        <v>89</v>
      </c>
      <c r="F118" s="119"/>
      <c r="G118" s="119"/>
      <c r="H118" s="119"/>
      <c r="I118" s="119"/>
      <c r="J118" s="119"/>
      <c r="K118" s="119"/>
      <c r="L118" s="119"/>
      <c r="M118" s="21" t="s">
        <v>129</v>
      </c>
    </row>
    <row r="119" spans="1:28" s="17" customFormat="1" ht="15.75">
      <c r="A119" s="34">
        <v>201060</v>
      </c>
      <c r="B119" s="38"/>
      <c r="C119" s="34"/>
      <c r="D119" s="30" t="s">
        <v>91</v>
      </c>
      <c r="E119" s="21"/>
      <c r="F119" s="32"/>
      <c r="G119" s="32"/>
      <c r="H119" s="32"/>
      <c r="I119" s="32"/>
      <c r="J119" s="32"/>
      <c r="K119" s="32"/>
      <c r="L119" s="32"/>
      <c r="M119" s="21"/>
    </row>
    <row r="120" spans="1:28" s="17" customFormat="1" ht="15.75">
      <c r="A120" s="34">
        <v>201070</v>
      </c>
      <c r="B120" s="38"/>
      <c r="C120" s="34"/>
      <c r="D120" s="74" t="s">
        <v>92</v>
      </c>
      <c r="E120" s="21"/>
      <c r="F120" s="32"/>
      <c r="G120" s="32"/>
      <c r="H120" s="32"/>
      <c r="I120" s="32"/>
      <c r="J120" s="32"/>
      <c r="K120" s="32"/>
      <c r="L120" s="32"/>
      <c r="M120" s="21"/>
    </row>
    <row r="121" spans="1:28" s="17" customFormat="1" ht="47.25">
      <c r="A121" s="34">
        <v>201080</v>
      </c>
      <c r="B121" s="38"/>
      <c r="C121" s="34"/>
      <c r="D121" s="74" t="s">
        <v>93</v>
      </c>
      <c r="E121" s="56" t="s">
        <v>87</v>
      </c>
      <c r="F121" s="123">
        <v>58659.5</v>
      </c>
      <c r="G121" s="123">
        <v>56958.3</v>
      </c>
      <c r="H121" s="123">
        <v>61173.3</v>
      </c>
      <c r="I121" s="126">
        <f>H121*I122*I123/10000</f>
        <v>72977.299968000007</v>
      </c>
      <c r="J121" s="126">
        <f t="shared" ref="J121:L121" si="195">I121*J122*J123/10000</f>
        <v>81533.888389248008</v>
      </c>
      <c r="K121" s="126">
        <f t="shared" si="195"/>
        <v>87501.842883787394</v>
      </c>
      <c r="L121" s="126">
        <f t="shared" si="195"/>
        <v>93549.970263914773</v>
      </c>
      <c r="M121" s="120">
        <f>ROUND(IF(F121,L121/F121*100,0),1)</f>
        <v>159.5</v>
      </c>
      <c r="O121" s="145"/>
      <c r="P121" s="145"/>
      <c r="Q121" s="145"/>
      <c r="R121" s="145"/>
      <c r="S121" s="145"/>
      <c r="T121" s="145"/>
      <c r="U121" s="145"/>
      <c r="V121" s="145"/>
      <c r="W121" s="145"/>
      <c r="X121" s="145"/>
      <c r="Y121" s="145"/>
      <c r="Z121" s="145"/>
      <c r="AA121" s="145"/>
      <c r="AB121" s="145"/>
    </row>
    <row r="122" spans="1:28" s="17" customFormat="1" ht="31.5">
      <c r="A122" s="34">
        <v>201090</v>
      </c>
      <c r="B122" s="38"/>
      <c r="C122" s="34"/>
      <c r="D122" s="75" t="s">
        <v>94</v>
      </c>
      <c r="E122" s="21" t="s">
        <v>89</v>
      </c>
      <c r="F122" s="119"/>
      <c r="G122" s="119">
        <v>97.1</v>
      </c>
      <c r="H122" s="119">
        <v>107.4</v>
      </c>
      <c r="I122" s="119">
        <v>102.4</v>
      </c>
      <c r="J122" s="119">
        <v>102.5</v>
      </c>
      <c r="K122" s="119">
        <v>102.6</v>
      </c>
      <c r="L122" s="119">
        <v>102.8</v>
      </c>
      <c r="M122" s="21" t="s">
        <v>129</v>
      </c>
    </row>
    <row r="123" spans="1:28" s="17" customFormat="1" ht="31.5">
      <c r="A123" s="34">
        <v>201100</v>
      </c>
      <c r="B123" s="38"/>
      <c r="C123" s="34"/>
      <c r="D123" s="76" t="s">
        <v>95</v>
      </c>
      <c r="E123" s="31" t="s">
        <v>89</v>
      </c>
      <c r="F123" s="119"/>
      <c r="G123" s="119">
        <v>119.4</v>
      </c>
      <c r="H123" s="119">
        <v>121.6</v>
      </c>
      <c r="I123" s="119">
        <v>116.5</v>
      </c>
      <c r="J123" s="119">
        <v>109</v>
      </c>
      <c r="K123" s="119">
        <v>104.6</v>
      </c>
      <c r="L123" s="119">
        <v>104</v>
      </c>
      <c r="M123" s="21" t="s">
        <v>129</v>
      </c>
    </row>
    <row r="124" spans="1:28" s="17" customFormat="1" ht="15.75">
      <c r="A124" s="34">
        <v>201110</v>
      </c>
      <c r="B124" s="38"/>
      <c r="C124" s="34"/>
      <c r="D124" s="77" t="s">
        <v>97</v>
      </c>
      <c r="E124" s="31"/>
      <c r="F124" s="32"/>
      <c r="G124" s="32"/>
      <c r="H124" s="32"/>
      <c r="I124" s="32"/>
      <c r="J124" s="32"/>
      <c r="K124" s="32"/>
      <c r="L124" s="32"/>
      <c r="M124" s="21"/>
    </row>
    <row r="125" spans="1:28" s="17" customFormat="1" ht="47.25">
      <c r="A125" s="34">
        <v>201120</v>
      </c>
      <c r="B125" s="38"/>
      <c r="C125" s="34"/>
      <c r="D125" s="77" t="s">
        <v>98</v>
      </c>
      <c r="E125" s="56" t="s">
        <v>87</v>
      </c>
      <c r="F125" s="123">
        <v>10682.9</v>
      </c>
      <c r="G125" s="123">
        <v>10373</v>
      </c>
      <c r="H125" s="123">
        <v>11140.7</v>
      </c>
      <c r="I125" s="126">
        <f>H125*I126*I127/10000</f>
        <v>13290.409472000001</v>
      </c>
      <c r="J125" s="126">
        <f t="shared" ref="J125" si="196">I125*J126*J127/10000</f>
        <v>14848.709982592001</v>
      </c>
      <c r="K125" s="126">
        <f t="shared" ref="K125" si="197">J125*K126*K127/10000</f>
        <v>15935.576158477805</v>
      </c>
      <c r="L125" s="126">
        <f t="shared" ref="L125" si="198">K125*L126*L127/10000</f>
        <v>17037.043182551788</v>
      </c>
      <c r="M125" s="120">
        <f>ROUND(IF(F125,L125/F125*100,0),1)</f>
        <v>159.5</v>
      </c>
    </row>
    <row r="126" spans="1:28" s="17" customFormat="1" ht="31.5">
      <c r="A126" s="34">
        <v>201130</v>
      </c>
      <c r="B126" s="38"/>
      <c r="C126" s="34"/>
      <c r="D126" s="78" t="s">
        <v>99</v>
      </c>
      <c r="E126" s="21" t="s">
        <v>89</v>
      </c>
      <c r="F126" s="119"/>
      <c r="G126" s="119">
        <v>97.1</v>
      </c>
      <c r="H126" s="119">
        <v>107.4</v>
      </c>
      <c r="I126" s="119">
        <v>102.4</v>
      </c>
      <c r="J126" s="119">
        <v>102.5</v>
      </c>
      <c r="K126" s="119">
        <v>102.6</v>
      </c>
      <c r="L126" s="119">
        <v>102.8</v>
      </c>
      <c r="M126" s="21" t="s">
        <v>129</v>
      </c>
    </row>
    <row r="127" spans="1:28" s="17" customFormat="1" ht="31.5">
      <c r="A127" s="34">
        <v>201140</v>
      </c>
      <c r="B127" s="38"/>
      <c r="C127" s="34"/>
      <c r="D127" s="79" t="s">
        <v>100</v>
      </c>
      <c r="E127" s="31" t="s">
        <v>89</v>
      </c>
      <c r="F127" s="119"/>
      <c r="G127" s="119">
        <v>119.4</v>
      </c>
      <c r="H127" s="119">
        <v>121.6</v>
      </c>
      <c r="I127" s="119">
        <v>116.5</v>
      </c>
      <c r="J127" s="119">
        <v>109</v>
      </c>
      <c r="K127" s="119">
        <v>104.6</v>
      </c>
      <c r="L127" s="119">
        <v>104</v>
      </c>
      <c r="M127" s="21" t="s">
        <v>129</v>
      </c>
    </row>
    <row r="128" spans="1:28" s="17" customFormat="1" ht="15.75">
      <c r="A128" s="34">
        <v>201150</v>
      </c>
      <c r="B128" s="38"/>
      <c r="C128" s="34"/>
      <c r="D128" s="80" t="s">
        <v>101</v>
      </c>
      <c r="E128" s="57"/>
      <c r="F128" s="32"/>
      <c r="G128" s="32"/>
      <c r="H128" s="32"/>
      <c r="I128" s="32"/>
      <c r="J128" s="32"/>
      <c r="K128" s="32"/>
      <c r="L128" s="32"/>
      <c r="M128" s="21"/>
    </row>
    <row r="129" spans="1:15" s="17" customFormat="1" ht="31.5">
      <c r="A129" s="34">
        <v>201155</v>
      </c>
      <c r="B129" s="38"/>
      <c r="C129" s="34"/>
      <c r="D129" s="80" t="s">
        <v>115</v>
      </c>
      <c r="E129" s="85" t="s">
        <v>67</v>
      </c>
      <c r="F129" s="109"/>
      <c r="G129" s="109"/>
      <c r="H129" s="109"/>
      <c r="I129" s="109"/>
      <c r="J129" s="109"/>
      <c r="K129" s="109"/>
      <c r="L129" s="109"/>
      <c r="M129" s="120">
        <f>ROUND(IF(F129,L129/F129*100,0),1)</f>
        <v>0</v>
      </c>
    </row>
    <row r="130" spans="1:15" s="17" customFormat="1" ht="47.25">
      <c r="A130" s="34">
        <v>201160</v>
      </c>
      <c r="B130" s="38"/>
      <c r="C130" s="34"/>
      <c r="D130" s="81" t="s">
        <v>102</v>
      </c>
      <c r="E130" s="27" t="s">
        <v>103</v>
      </c>
      <c r="F130" s="109"/>
      <c r="G130" s="109"/>
      <c r="H130" s="109"/>
      <c r="I130" s="109"/>
      <c r="J130" s="109"/>
      <c r="K130" s="109"/>
      <c r="L130" s="109"/>
      <c r="M130" s="120">
        <f>ROUND(IF(F130,L130/F130*100,0),1)</f>
        <v>0</v>
      </c>
    </row>
    <row r="131" spans="1:15" s="17" customFormat="1" ht="31.5">
      <c r="A131" s="34">
        <v>201170</v>
      </c>
      <c r="B131" s="38"/>
      <c r="C131" s="34"/>
      <c r="D131" s="82" t="s">
        <v>104</v>
      </c>
      <c r="E131" s="27" t="s">
        <v>105</v>
      </c>
      <c r="F131" s="119"/>
      <c r="G131" s="29">
        <f>ROUND(IF(F129,G129/F129*100,0),1)</f>
        <v>0</v>
      </c>
      <c r="H131" s="29">
        <f t="shared" ref="H131:L131" si="199">ROUND(IF(G129,H129/G129*100,0),1)</f>
        <v>0</v>
      </c>
      <c r="I131" s="29">
        <f t="shared" si="199"/>
        <v>0</v>
      </c>
      <c r="J131" s="29">
        <f t="shared" si="199"/>
        <v>0</v>
      </c>
      <c r="K131" s="29">
        <f t="shared" si="199"/>
        <v>0</v>
      </c>
      <c r="L131" s="29">
        <f t="shared" si="199"/>
        <v>0</v>
      </c>
      <c r="M131" s="21" t="s">
        <v>129</v>
      </c>
    </row>
    <row r="132" spans="1:15" s="17" customFormat="1" ht="15.75">
      <c r="A132" s="34">
        <v>201190</v>
      </c>
      <c r="B132" s="38"/>
      <c r="C132" s="34"/>
      <c r="D132" s="103" t="s">
        <v>106</v>
      </c>
      <c r="E132" s="33"/>
      <c r="F132" s="32"/>
      <c r="G132" s="32"/>
      <c r="H132" s="32"/>
      <c r="I132" s="32"/>
      <c r="J132" s="32"/>
      <c r="K132" s="32"/>
      <c r="L132" s="32"/>
      <c r="M132" s="21"/>
    </row>
    <row r="133" spans="1:15" s="17" customFormat="1" ht="47.25">
      <c r="A133" s="34">
        <v>201200</v>
      </c>
      <c r="B133" s="38"/>
      <c r="C133" s="34"/>
      <c r="D133" s="106" t="s">
        <v>102</v>
      </c>
      <c r="E133" s="27" t="s">
        <v>103</v>
      </c>
      <c r="F133" s="109"/>
      <c r="G133" s="109"/>
      <c r="H133" s="109"/>
      <c r="I133" s="109"/>
      <c r="J133" s="109"/>
      <c r="K133" s="109"/>
      <c r="L133" s="109"/>
      <c r="M133" s="120">
        <f>ROUND(IF(F133,L133/F133*100,0),1)</f>
        <v>0</v>
      </c>
      <c r="O133" s="125"/>
    </row>
    <row r="134" spans="1:15" s="17" customFormat="1" ht="15.75">
      <c r="A134" s="34">
        <v>201230</v>
      </c>
      <c r="B134" s="9"/>
      <c r="C134" s="9"/>
      <c r="D134" s="40"/>
      <c r="E134" s="40"/>
      <c r="F134" s="40"/>
      <c r="G134" s="40"/>
      <c r="H134" s="40"/>
      <c r="I134" s="40"/>
      <c r="J134" s="40"/>
      <c r="K134" s="40"/>
      <c r="L134" s="40"/>
      <c r="M134" s="107"/>
      <c r="O134" s="125"/>
    </row>
    <row r="135" spans="1:15" s="17" customFormat="1" ht="15.75">
      <c r="A135" s="34">
        <v>201240</v>
      </c>
      <c r="B135" s="9"/>
      <c r="C135" s="9"/>
      <c r="D135" s="40"/>
      <c r="E135" s="40"/>
      <c r="F135" s="40"/>
      <c r="G135" s="40"/>
      <c r="H135" s="40"/>
      <c r="I135" s="40"/>
      <c r="J135" s="40"/>
      <c r="K135" s="40"/>
      <c r="L135" s="132" t="s">
        <v>123</v>
      </c>
      <c r="M135" s="132"/>
      <c r="O135" s="125"/>
    </row>
    <row r="136" spans="1:15" s="17" customFormat="1" ht="19.5">
      <c r="A136" s="34">
        <v>201250</v>
      </c>
      <c r="D136" s="129" t="s">
        <v>112</v>
      </c>
      <c r="E136" s="129"/>
      <c r="F136" s="129"/>
      <c r="G136" s="129"/>
      <c r="H136" s="129"/>
      <c r="I136" s="129"/>
      <c r="J136" s="129"/>
      <c r="K136" s="129"/>
      <c r="L136" s="129"/>
      <c r="M136" s="129"/>
      <c r="O136" s="125"/>
    </row>
    <row r="137" spans="1:15" s="17" customFormat="1" ht="19.5">
      <c r="A137" s="34">
        <v>201260</v>
      </c>
      <c r="D137" s="130" t="s">
        <v>113</v>
      </c>
      <c r="E137" s="130"/>
      <c r="F137" s="130"/>
      <c r="G137" s="130"/>
      <c r="H137" s="130"/>
      <c r="I137" s="130"/>
      <c r="J137" s="130"/>
      <c r="K137" s="130"/>
      <c r="L137" s="130"/>
      <c r="M137" s="130"/>
      <c r="O137" s="125"/>
    </row>
    <row r="138" spans="1:15" s="17" customFormat="1" ht="15.75">
      <c r="A138" s="34">
        <v>201270</v>
      </c>
      <c r="B138" s="137" t="s">
        <v>62</v>
      </c>
      <c r="C138" s="137" t="s">
        <v>63</v>
      </c>
      <c r="D138" s="138" t="s">
        <v>80</v>
      </c>
      <c r="E138" s="139" t="s">
        <v>5</v>
      </c>
      <c r="F138" s="44">
        <v>2019</v>
      </c>
      <c r="G138" s="44">
        <v>2020</v>
      </c>
      <c r="H138" s="44">
        <v>2021</v>
      </c>
      <c r="I138" s="44">
        <v>2022</v>
      </c>
      <c r="J138" s="44">
        <v>2023</v>
      </c>
      <c r="K138" s="44">
        <v>2024</v>
      </c>
      <c r="L138" s="44">
        <v>2025</v>
      </c>
      <c r="M138" s="135" t="s">
        <v>138</v>
      </c>
      <c r="O138" s="125"/>
    </row>
    <row r="139" spans="1:15" s="17" customFormat="1" ht="15.75">
      <c r="A139" s="34">
        <v>201280</v>
      </c>
      <c r="B139" s="137" t="s">
        <v>2</v>
      </c>
      <c r="C139" s="137" t="s">
        <v>2</v>
      </c>
      <c r="D139" s="138"/>
      <c r="E139" s="139"/>
      <c r="F139" s="44" t="s">
        <v>0</v>
      </c>
      <c r="G139" s="44" t="s">
        <v>0</v>
      </c>
      <c r="H139" s="44" t="s">
        <v>0</v>
      </c>
      <c r="I139" s="44" t="s">
        <v>1</v>
      </c>
      <c r="J139" s="43" t="s">
        <v>116</v>
      </c>
      <c r="K139" s="43" t="s">
        <v>116</v>
      </c>
      <c r="L139" s="43" t="s">
        <v>116</v>
      </c>
      <c r="M139" s="135"/>
      <c r="O139" s="125"/>
    </row>
    <row r="140" spans="1:15" s="17" customFormat="1" ht="15.75">
      <c r="A140" s="34">
        <v>201290</v>
      </c>
      <c r="B140" s="38"/>
      <c r="C140" s="34"/>
      <c r="D140" s="89" t="s">
        <v>85</v>
      </c>
      <c r="E140" s="89"/>
      <c r="F140" s="46"/>
      <c r="G140" s="46"/>
      <c r="H140" s="46"/>
      <c r="I140" s="46"/>
      <c r="J140" s="46"/>
      <c r="K140" s="46"/>
      <c r="L140" s="46"/>
      <c r="M140" s="115"/>
      <c r="O140" s="125"/>
    </row>
    <row r="141" spans="1:15" s="17" customFormat="1" ht="47.25">
      <c r="A141" s="34">
        <v>201300</v>
      </c>
      <c r="B141" s="38" t="e">
        <f>VALUE(CONCATENATE($A$2,$C$4,C141))</f>
        <v>#N/A</v>
      </c>
      <c r="C141" s="34">
        <v>100000</v>
      </c>
      <c r="D141" s="89" t="s">
        <v>86</v>
      </c>
      <c r="E141" s="100" t="s">
        <v>87</v>
      </c>
      <c r="F141" s="46">
        <f t="shared" ref="F141:M141" si="200">F116</f>
        <v>69342.399999999994</v>
      </c>
      <c r="G141" s="46">
        <f t="shared" si="200"/>
        <v>67331.3</v>
      </c>
      <c r="H141" s="46">
        <f t="shared" si="200"/>
        <v>72314</v>
      </c>
      <c r="I141" s="46">
        <f t="shared" si="200"/>
        <v>86267.709440000006</v>
      </c>
      <c r="J141" s="46">
        <f t="shared" si="200"/>
        <v>96382.598371840009</v>
      </c>
      <c r="K141" s="46">
        <f t="shared" si="200"/>
        <v>103437.4190422652</v>
      </c>
      <c r="L141" s="46">
        <f t="shared" si="200"/>
        <v>110587.01344646656</v>
      </c>
      <c r="M141" s="46">
        <f t="shared" si="200"/>
        <v>159.5</v>
      </c>
      <c r="O141" s="124" t="s">
        <v>127</v>
      </c>
    </row>
    <row r="142" spans="1:15" s="17" customFormat="1" ht="31.5">
      <c r="A142" s="34">
        <v>201310</v>
      </c>
      <c r="B142" s="38" t="e">
        <f>VALUE(CONCATENATE($A$2,$C$4,C142))</f>
        <v>#N/A</v>
      </c>
      <c r="C142" s="34">
        <v>101000</v>
      </c>
      <c r="D142" s="90" t="s">
        <v>132</v>
      </c>
      <c r="E142" s="99" t="s">
        <v>89</v>
      </c>
      <c r="F142" s="122"/>
      <c r="G142" s="110">
        <f>IFERROR(ROUND(IF(F141,G141/F141*100,0),1),0)</f>
        <v>97.1</v>
      </c>
      <c r="H142" s="110">
        <f t="shared" ref="H142:L142" si="201">IFERROR(ROUND(IF(G141,H141/G141*100,0),1),0)</f>
        <v>107.4</v>
      </c>
      <c r="I142" s="110">
        <f t="shared" si="201"/>
        <v>119.3</v>
      </c>
      <c r="J142" s="110">
        <f t="shared" si="201"/>
        <v>111.7</v>
      </c>
      <c r="K142" s="110">
        <f t="shared" si="201"/>
        <v>107.3</v>
      </c>
      <c r="L142" s="110">
        <f t="shared" si="201"/>
        <v>106.9</v>
      </c>
      <c r="M142" s="111" t="s">
        <v>129</v>
      </c>
      <c r="O142" s="125"/>
    </row>
    <row r="143" spans="1:15" s="17" customFormat="1" ht="31.5">
      <c r="A143" s="34">
        <v>201320</v>
      </c>
      <c r="B143" s="38" t="e">
        <f>VALUE(CONCATENATE($A$2,$C$4,C143))</f>
        <v>#N/A</v>
      </c>
      <c r="C143" s="34">
        <v>102000</v>
      </c>
      <c r="D143" s="83" t="s">
        <v>88</v>
      </c>
      <c r="E143" s="99" t="s">
        <v>89</v>
      </c>
      <c r="F143" s="48">
        <f>F117</f>
        <v>0</v>
      </c>
      <c r="G143" s="48">
        <f t="shared" ref="G143:L143" si="202">G117</f>
        <v>97.1</v>
      </c>
      <c r="H143" s="48">
        <f t="shared" si="202"/>
        <v>107.4</v>
      </c>
      <c r="I143" s="48">
        <f t="shared" si="202"/>
        <v>119.3</v>
      </c>
      <c r="J143" s="48">
        <f t="shared" si="202"/>
        <v>111.7</v>
      </c>
      <c r="K143" s="48">
        <f t="shared" si="202"/>
        <v>107.3</v>
      </c>
      <c r="L143" s="48">
        <f t="shared" si="202"/>
        <v>106.9</v>
      </c>
      <c r="M143" s="111" t="s">
        <v>129</v>
      </c>
      <c r="O143" s="125"/>
    </row>
    <row r="144" spans="1:15" s="17" customFormat="1" ht="31.5">
      <c r="A144" s="34">
        <v>201330</v>
      </c>
      <c r="B144" s="38" t="e">
        <f>VALUE(CONCATENATE($A$2,$C$4,C144))</f>
        <v>#N/A</v>
      </c>
      <c r="C144" s="34">
        <v>103000</v>
      </c>
      <c r="D144" s="83" t="s">
        <v>90</v>
      </c>
      <c r="E144" s="99" t="s">
        <v>89</v>
      </c>
      <c r="F144" s="48">
        <f>IFERROR(F118,0)</f>
        <v>0</v>
      </c>
      <c r="G144" s="48">
        <f t="shared" ref="G144:L144" si="203">IFERROR(G118,0)</f>
        <v>0</v>
      </c>
      <c r="H144" s="48">
        <f t="shared" si="203"/>
        <v>0</v>
      </c>
      <c r="I144" s="48">
        <f t="shared" si="203"/>
        <v>0</v>
      </c>
      <c r="J144" s="48">
        <f t="shared" si="203"/>
        <v>0</v>
      </c>
      <c r="K144" s="48">
        <f t="shared" si="203"/>
        <v>0</v>
      </c>
      <c r="L144" s="48">
        <f t="shared" si="203"/>
        <v>0</v>
      </c>
      <c r="M144" s="48" t="str">
        <f t="shared" ref="M144" si="204">M118</f>
        <v>x</v>
      </c>
      <c r="O144" s="125"/>
    </row>
    <row r="145" spans="1:15" s="17" customFormat="1" ht="15.75">
      <c r="A145" s="34">
        <v>201340</v>
      </c>
      <c r="B145" s="38"/>
      <c r="C145" s="34"/>
      <c r="D145" s="30" t="s">
        <v>91</v>
      </c>
      <c r="E145" s="21"/>
      <c r="F145" s="48"/>
      <c r="G145" s="48"/>
      <c r="H145" s="48"/>
      <c r="I145" s="48"/>
      <c r="J145" s="48"/>
      <c r="K145" s="48"/>
      <c r="L145" s="48"/>
      <c r="M145" s="111"/>
      <c r="O145" s="125"/>
    </row>
    <row r="146" spans="1:15" s="17" customFormat="1" ht="15.75">
      <c r="A146" s="34">
        <v>201350</v>
      </c>
      <c r="B146" s="38"/>
      <c r="C146" s="34"/>
      <c r="D146" s="74" t="s">
        <v>92</v>
      </c>
      <c r="E146" s="101"/>
      <c r="F146" s="48"/>
      <c r="G146" s="48"/>
      <c r="H146" s="48"/>
      <c r="I146" s="48"/>
      <c r="J146" s="48"/>
      <c r="K146" s="48"/>
      <c r="L146" s="48"/>
      <c r="M146" s="111"/>
      <c r="O146" s="125"/>
    </row>
    <row r="147" spans="1:15" s="17" customFormat="1" ht="47.25">
      <c r="A147" s="34">
        <v>201360</v>
      </c>
      <c r="B147" s="38" t="e">
        <f>VALUE(CONCATENATE($A$2,$C$4,C147))</f>
        <v>#N/A</v>
      </c>
      <c r="C147" s="34">
        <v>200000</v>
      </c>
      <c r="D147" s="74" t="s">
        <v>93</v>
      </c>
      <c r="E147" s="102" t="s">
        <v>87</v>
      </c>
      <c r="F147" s="46">
        <f t="shared" ref="F147:M147" si="205">F121</f>
        <v>58659.5</v>
      </c>
      <c r="G147" s="46">
        <f t="shared" si="205"/>
        <v>56958.3</v>
      </c>
      <c r="H147" s="46">
        <f t="shared" si="205"/>
        <v>61173.3</v>
      </c>
      <c r="I147" s="46">
        <f t="shared" si="205"/>
        <v>72977.299968000007</v>
      </c>
      <c r="J147" s="46">
        <f t="shared" si="205"/>
        <v>81533.888389248008</v>
      </c>
      <c r="K147" s="46">
        <f t="shared" si="205"/>
        <v>87501.842883787394</v>
      </c>
      <c r="L147" s="46">
        <f t="shared" si="205"/>
        <v>93549.970263914773</v>
      </c>
      <c r="M147" s="46">
        <f t="shared" si="205"/>
        <v>159.5</v>
      </c>
      <c r="O147" s="125"/>
    </row>
    <row r="148" spans="1:15" s="17" customFormat="1" ht="31.5">
      <c r="A148" s="34">
        <v>201370</v>
      </c>
      <c r="B148" s="38" t="e">
        <f>VALUE(CONCATENATE($A$2,$C$4,C148))</f>
        <v>#N/A</v>
      </c>
      <c r="C148" s="34">
        <v>201000</v>
      </c>
      <c r="D148" s="91" t="s">
        <v>132</v>
      </c>
      <c r="E148" s="101" t="s">
        <v>89</v>
      </c>
      <c r="F148" s="122"/>
      <c r="G148" s="110">
        <f>IFERROR(ROUND(IF(F147,G147/F147*100,0),1),0)</f>
        <v>97.1</v>
      </c>
      <c r="H148" s="110">
        <f t="shared" ref="H148:L148" si="206">IFERROR(ROUND(IF(G147,H147/G147*100,0),1),0)</f>
        <v>107.4</v>
      </c>
      <c r="I148" s="110">
        <f t="shared" si="206"/>
        <v>119.3</v>
      </c>
      <c r="J148" s="110">
        <f t="shared" si="206"/>
        <v>111.7</v>
      </c>
      <c r="K148" s="110">
        <f t="shared" si="206"/>
        <v>107.3</v>
      </c>
      <c r="L148" s="110">
        <f t="shared" si="206"/>
        <v>106.9</v>
      </c>
      <c r="M148" s="111" t="s">
        <v>129</v>
      </c>
      <c r="O148" s="125"/>
    </row>
    <row r="149" spans="1:15" s="17" customFormat="1" ht="31.5">
      <c r="A149" s="34">
        <v>201380</v>
      </c>
      <c r="B149" s="38" t="e">
        <f>VALUE(CONCATENATE($A$2,$C$4,C149))</f>
        <v>#N/A</v>
      </c>
      <c r="C149" s="34">
        <v>202000</v>
      </c>
      <c r="D149" s="75" t="s">
        <v>94</v>
      </c>
      <c r="E149" s="101" t="s">
        <v>89</v>
      </c>
      <c r="F149" s="48">
        <f>F122</f>
        <v>0</v>
      </c>
      <c r="G149" s="48">
        <f t="shared" ref="G149:L149" si="207">G122</f>
        <v>97.1</v>
      </c>
      <c r="H149" s="48">
        <f t="shared" si="207"/>
        <v>107.4</v>
      </c>
      <c r="I149" s="48">
        <f t="shared" si="207"/>
        <v>102.4</v>
      </c>
      <c r="J149" s="48">
        <f t="shared" si="207"/>
        <v>102.5</v>
      </c>
      <c r="K149" s="48">
        <f t="shared" si="207"/>
        <v>102.6</v>
      </c>
      <c r="L149" s="48">
        <f t="shared" si="207"/>
        <v>102.8</v>
      </c>
      <c r="M149" s="111" t="s">
        <v>129</v>
      </c>
      <c r="O149" s="125"/>
    </row>
    <row r="150" spans="1:15" s="17" customFormat="1" ht="31.5">
      <c r="A150" s="34">
        <v>201390</v>
      </c>
      <c r="B150" s="38" t="e">
        <f>VALUE(CONCATENATE($A$2,$C$4,C150))</f>
        <v>#N/A</v>
      </c>
      <c r="C150" s="34">
        <v>203000</v>
      </c>
      <c r="D150" s="75" t="s">
        <v>95</v>
      </c>
      <c r="E150" s="101" t="s">
        <v>89</v>
      </c>
      <c r="F150" s="48">
        <f t="shared" ref="F150:M150" si="208">F123</f>
        <v>0</v>
      </c>
      <c r="G150" s="48">
        <f t="shared" si="208"/>
        <v>119.4</v>
      </c>
      <c r="H150" s="48">
        <f t="shared" si="208"/>
        <v>121.6</v>
      </c>
      <c r="I150" s="48">
        <f t="shared" si="208"/>
        <v>116.5</v>
      </c>
      <c r="J150" s="48">
        <f t="shared" si="208"/>
        <v>109</v>
      </c>
      <c r="K150" s="48">
        <f t="shared" si="208"/>
        <v>104.6</v>
      </c>
      <c r="L150" s="48">
        <f t="shared" si="208"/>
        <v>104</v>
      </c>
      <c r="M150" s="48" t="str">
        <f t="shared" si="208"/>
        <v>x</v>
      </c>
      <c r="O150" s="125"/>
    </row>
    <row r="151" spans="1:15" s="17" customFormat="1" ht="15.75">
      <c r="A151" s="34">
        <v>201400</v>
      </c>
      <c r="B151" s="38"/>
      <c r="C151" s="34"/>
      <c r="D151" s="30" t="s">
        <v>96</v>
      </c>
      <c r="E151" s="31"/>
      <c r="F151" s="46"/>
      <c r="G151" s="46"/>
      <c r="H151" s="46"/>
      <c r="I151" s="46"/>
      <c r="J151" s="46"/>
      <c r="K151" s="46"/>
      <c r="L151" s="46"/>
      <c r="M151" s="111"/>
      <c r="O151" s="125"/>
    </row>
    <row r="152" spans="1:15" s="17" customFormat="1" ht="15.75">
      <c r="A152" s="34">
        <v>201410</v>
      </c>
      <c r="B152" s="38" t="e">
        <f>VALUE(CONCATENATE($A$2,$C$4,C152))</f>
        <v>#N/A</v>
      </c>
      <c r="C152" s="34">
        <v>200010</v>
      </c>
      <c r="D152" s="84" t="s">
        <v>107</v>
      </c>
      <c r="E152" s="98" t="s">
        <v>67</v>
      </c>
      <c r="F152" s="46">
        <f t="shared" ref="F152:L152" si="209">ROUND(SUM(F19,F51,F83),1)</f>
        <v>10590.6</v>
      </c>
      <c r="G152" s="46">
        <f t="shared" si="209"/>
        <v>10283.5</v>
      </c>
      <c r="H152" s="46">
        <f t="shared" si="209"/>
        <v>11044.4</v>
      </c>
      <c r="I152" s="46">
        <f t="shared" si="209"/>
        <v>11309.5</v>
      </c>
      <c r="J152" s="46">
        <f t="shared" si="209"/>
        <v>11592.3</v>
      </c>
      <c r="K152" s="46">
        <f t="shared" si="209"/>
        <v>11893.6</v>
      </c>
      <c r="L152" s="46">
        <f t="shared" si="209"/>
        <v>12226.7</v>
      </c>
      <c r="M152" s="46">
        <f>ROUND(IF(F152,L152/F152*100,0),1)</f>
        <v>115.4</v>
      </c>
      <c r="O152" s="125"/>
    </row>
    <row r="153" spans="1:15" s="17" customFormat="1" ht="15.75">
      <c r="A153" s="34">
        <v>201420</v>
      </c>
      <c r="B153" s="38" t="e">
        <f>VALUE(CONCATENATE($A$2,$C$4,C153))</f>
        <v>#N/A</v>
      </c>
      <c r="C153" s="34">
        <v>201010</v>
      </c>
      <c r="D153" s="50" t="s">
        <v>130</v>
      </c>
      <c r="E153" s="42" t="s">
        <v>114</v>
      </c>
      <c r="F153" s="122"/>
      <c r="G153" s="110">
        <f>IFERROR(ROUND(IF(F152,G152/F152*100,0),1),0)</f>
        <v>97.1</v>
      </c>
      <c r="H153" s="110">
        <f t="shared" ref="H153:L153" si="210">IFERROR(ROUND(IF(G152,H152/G152*100,0),1),0)</f>
        <v>107.4</v>
      </c>
      <c r="I153" s="110">
        <f t="shared" si="210"/>
        <v>102.4</v>
      </c>
      <c r="J153" s="110">
        <f t="shared" si="210"/>
        <v>102.5</v>
      </c>
      <c r="K153" s="110">
        <f t="shared" si="210"/>
        <v>102.6</v>
      </c>
      <c r="L153" s="110">
        <f t="shared" si="210"/>
        <v>102.8</v>
      </c>
      <c r="M153" s="111" t="s">
        <v>129</v>
      </c>
      <c r="O153" s="125"/>
    </row>
    <row r="154" spans="1:15" s="17" customFormat="1" ht="15.75">
      <c r="A154" s="34">
        <v>201430</v>
      </c>
      <c r="B154" s="38"/>
      <c r="C154" s="34"/>
      <c r="D154" s="37" t="s">
        <v>81</v>
      </c>
      <c r="E154" s="35"/>
      <c r="F154" s="54"/>
      <c r="G154" s="54"/>
      <c r="H154" s="54"/>
      <c r="I154" s="54"/>
      <c r="J154" s="54"/>
      <c r="K154" s="54"/>
      <c r="L154" s="54"/>
      <c r="M154" s="46"/>
      <c r="O154" s="125"/>
    </row>
    <row r="155" spans="1:15" s="17" customFormat="1" ht="31.5">
      <c r="A155" s="34">
        <v>201440</v>
      </c>
      <c r="B155" s="38" t="e">
        <f t="shared" ref="B155:B162" si="211">VALUE(CONCATENATE($A$2,$C$4,C155))</f>
        <v>#N/A</v>
      </c>
      <c r="C155" s="34">
        <v>200011</v>
      </c>
      <c r="D155" s="37" t="s">
        <v>82</v>
      </c>
      <c r="E155" s="108" t="s">
        <v>67</v>
      </c>
      <c r="F155" s="54">
        <f t="shared" ref="F155:L155" si="212">F19</f>
        <v>10180.799999999999</v>
      </c>
      <c r="G155" s="54">
        <f t="shared" si="212"/>
        <v>9885.6</v>
      </c>
      <c r="H155" s="54">
        <f t="shared" si="212"/>
        <v>10617</v>
      </c>
      <c r="I155" s="54">
        <f t="shared" si="212"/>
        <v>10871.9</v>
      </c>
      <c r="J155" s="54">
        <f t="shared" si="212"/>
        <v>11143.7</v>
      </c>
      <c r="K155" s="54">
        <f t="shared" si="212"/>
        <v>11433.4</v>
      </c>
      <c r="L155" s="54">
        <f t="shared" si="212"/>
        <v>11753.6</v>
      </c>
      <c r="M155" s="111" t="s">
        <v>129</v>
      </c>
      <c r="O155" s="125"/>
    </row>
    <row r="156" spans="1:15" s="17" customFormat="1" ht="15.75">
      <c r="A156" s="34">
        <v>201450</v>
      </c>
      <c r="B156" s="38" t="e">
        <f t="shared" si="211"/>
        <v>#N/A</v>
      </c>
      <c r="C156" s="34">
        <v>201011</v>
      </c>
      <c r="D156" s="50" t="s">
        <v>130</v>
      </c>
      <c r="E156" s="42" t="s">
        <v>114</v>
      </c>
      <c r="F156" s="111" t="s">
        <v>129</v>
      </c>
      <c r="G156" s="110">
        <f>ROUND(IF(F155,G155/F155*100,0),1)</f>
        <v>97.1</v>
      </c>
      <c r="H156" s="110">
        <f t="shared" ref="H156" si="213">ROUND(IF(G155,H155/G155*100,0),1)</f>
        <v>107.4</v>
      </c>
      <c r="I156" s="110">
        <f t="shared" ref="I156" si="214">ROUND(IF(H155,I155/H155*100,0),1)</f>
        <v>102.4</v>
      </c>
      <c r="J156" s="110">
        <f t="shared" ref="J156" si="215">ROUND(IF(I155,J155/I155*100,0),1)</f>
        <v>102.5</v>
      </c>
      <c r="K156" s="110">
        <f t="shared" ref="K156" si="216">ROUND(IF(J155,K155/J155*100,0),1)</f>
        <v>102.6</v>
      </c>
      <c r="L156" s="110">
        <f t="shared" ref="L156" si="217">ROUND(IF(K155,L155/K155*100,0),1)</f>
        <v>102.8</v>
      </c>
      <c r="M156" s="111" t="s">
        <v>129</v>
      </c>
      <c r="O156" s="125"/>
    </row>
    <row r="157" spans="1:15" s="17" customFormat="1" ht="31.5">
      <c r="A157" s="34">
        <v>201460</v>
      </c>
      <c r="B157" s="38" t="e">
        <f t="shared" si="211"/>
        <v>#N/A</v>
      </c>
      <c r="C157" s="34">
        <v>200012</v>
      </c>
      <c r="D157" s="37" t="s">
        <v>83</v>
      </c>
      <c r="E157" s="108" t="s">
        <v>67</v>
      </c>
      <c r="F157" s="54">
        <f t="shared" ref="F157:L157" si="218">F51</f>
        <v>409.8</v>
      </c>
      <c r="G157" s="54">
        <f t="shared" si="218"/>
        <v>397.9</v>
      </c>
      <c r="H157" s="54">
        <f t="shared" si="218"/>
        <v>427.4</v>
      </c>
      <c r="I157" s="54">
        <f t="shared" si="218"/>
        <v>437.6</v>
      </c>
      <c r="J157" s="54">
        <f t="shared" si="218"/>
        <v>448.6</v>
      </c>
      <c r="K157" s="54">
        <f t="shared" si="218"/>
        <v>460.2</v>
      </c>
      <c r="L157" s="54">
        <f t="shared" si="218"/>
        <v>473.1</v>
      </c>
      <c r="M157" s="111" t="s">
        <v>129</v>
      </c>
      <c r="O157" s="125"/>
    </row>
    <row r="158" spans="1:15" s="17" customFormat="1" ht="15.75">
      <c r="A158" s="34">
        <v>201470</v>
      </c>
      <c r="B158" s="38" t="e">
        <f t="shared" si="211"/>
        <v>#N/A</v>
      </c>
      <c r="C158" s="34">
        <v>201012</v>
      </c>
      <c r="D158" s="50" t="s">
        <v>130</v>
      </c>
      <c r="E158" s="42" t="s">
        <v>114</v>
      </c>
      <c r="F158" s="111" t="s">
        <v>129</v>
      </c>
      <c r="G158" s="110">
        <f>ROUND(IF(F157,G157/F157*100,0),1)</f>
        <v>97.1</v>
      </c>
      <c r="H158" s="110">
        <f t="shared" ref="H158" si="219">ROUND(IF(G157,H157/G157*100,0),1)</f>
        <v>107.4</v>
      </c>
      <c r="I158" s="110">
        <f t="shared" ref="I158" si="220">ROUND(IF(H157,I157/H157*100,0),1)</f>
        <v>102.4</v>
      </c>
      <c r="J158" s="110">
        <f t="shared" ref="J158" si="221">ROUND(IF(I157,J157/I157*100,0),1)</f>
        <v>102.5</v>
      </c>
      <c r="K158" s="110">
        <f t="shared" ref="K158" si="222">ROUND(IF(J157,K157/J157*100,0),1)</f>
        <v>102.6</v>
      </c>
      <c r="L158" s="110">
        <f t="shared" ref="L158" si="223">ROUND(IF(K157,L157/K157*100,0),1)</f>
        <v>102.8</v>
      </c>
      <c r="M158" s="111" t="s">
        <v>129</v>
      </c>
      <c r="O158" s="125"/>
    </row>
    <row r="159" spans="1:15" s="17" customFormat="1" ht="15.75">
      <c r="A159" s="34">
        <v>201480</v>
      </c>
      <c r="B159" s="38" t="e">
        <f t="shared" si="211"/>
        <v>#N/A</v>
      </c>
      <c r="C159" s="34">
        <v>200013</v>
      </c>
      <c r="D159" s="37" t="s">
        <v>84</v>
      </c>
      <c r="E159" s="108" t="s">
        <v>67</v>
      </c>
      <c r="F159" s="54">
        <f t="shared" ref="F159:L159" si="224">F83</f>
        <v>0</v>
      </c>
      <c r="G159" s="54">
        <f t="shared" si="224"/>
        <v>0</v>
      </c>
      <c r="H159" s="54">
        <f t="shared" si="224"/>
        <v>0</v>
      </c>
      <c r="I159" s="54">
        <f t="shared" si="224"/>
        <v>0</v>
      </c>
      <c r="J159" s="54">
        <f t="shared" si="224"/>
        <v>0</v>
      </c>
      <c r="K159" s="54">
        <f t="shared" si="224"/>
        <v>0</v>
      </c>
      <c r="L159" s="54">
        <f t="shared" si="224"/>
        <v>0</v>
      </c>
      <c r="M159" s="111" t="s">
        <v>129</v>
      </c>
      <c r="O159" s="125"/>
    </row>
    <row r="160" spans="1:15" s="17" customFormat="1" ht="15.75">
      <c r="A160" s="34">
        <v>201490</v>
      </c>
      <c r="B160" s="38" t="e">
        <f t="shared" si="211"/>
        <v>#N/A</v>
      </c>
      <c r="C160" s="34">
        <v>201013</v>
      </c>
      <c r="D160" s="50" t="s">
        <v>130</v>
      </c>
      <c r="E160" s="42" t="s">
        <v>114</v>
      </c>
      <c r="F160" s="111" t="s">
        <v>129</v>
      </c>
      <c r="G160" s="110">
        <f>ROUND(IF(F159,G159/F159*100,0),1)</f>
        <v>0</v>
      </c>
      <c r="H160" s="110">
        <f t="shared" ref="H160" si="225">ROUND(IF(G159,H159/G159*100,0),1)</f>
        <v>0</v>
      </c>
      <c r="I160" s="110">
        <f t="shared" ref="I160" si="226">ROUND(IF(H159,I159/H159*100,0),1)</f>
        <v>0</v>
      </c>
      <c r="J160" s="110">
        <f t="shared" ref="J160" si="227">ROUND(IF(I159,J159/I159*100,0),1)</f>
        <v>0</v>
      </c>
      <c r="K160" s="110">
        <f t="shared" ref="K160" si="228">ROUND(IF(J159,K159/J159*100,0),1)</f>
        <v>0</v>
      </c>
      <c r="L160" s="110">
        <f t="shared" ref="L160" si="229">ROUND(IF(K159,L159/K159*100,0),1)</f>
        <v>0</v>
      </c>
      <c r="M160" s="111" t="s">
        <v>129</v>
      </c>
      <c r="O160" s="125"/>
    </row>
    <row r="161" spans="1:15" s="17" customFormat="1" ht="31.5">
      <c r="A161" s="34">
        <v>201500</v>
      </c>
      <c r="B161" s="38" t="e">
        <f t="shared" si="211"/>
        <v>#N/A</v>
      </c>
      <c r="C161" s="34">
        <v>200020</v>
      </c>
      <c r="D161" s="89" t="s">
        <v>108</v>
      </c>
      <c r="E161" s="98" t="s">
        <v>67</v>
      </c>
      <c r="F161" s="46">
        <f t="shared" ref="F161:L161" si="230">ROUND(SUM(F21,F53,F85),1)</f>
        <v>1263</v>
      </c>
      <c r="G161" s="46">
        <f t="shared" si="230"/>
        <v>1226.3</v>
      </c>
      <c r="H161" s="46">
        <f t="shared" si="230"/>
        <v>1317.1</v>
      </c>
      <c r="I161" s="46">
        <f t="shared" si="230"/>
        <v>1348.7</v>
      </c>
      <c r="J161" s="46">
        <f t="shared" si="230"/>
        <v>1382.4</v>
      </c>
      <c r="K161" s="46">
        <f t="shared" si="230"/>
        <v>1418.4</v>
      </c>
      <c r="L161" s="46">
        <f t="shared" si="230"/>
        <v>1458.1</v>
      </c>
      <c r="M161" s="46">
        <f>ROUND(IF(F161,L161/F161*100,0),1)</f>
        <v>115.4</v>
      </c>
      <c r="O161" s="125"/>
    </row>
    <row r="162" spans="1:15" s="17" customFormat="1" ht="15.75">
      <c r="A162" s="34">
        <v>201510</v>
      </c>
      <c r="B162" s="38" t="e">
        <f t="shared" si="211"/>
        <v>#N/A</v>
      </c>
      <c r="C162" s="34">
        <v>201020</v>
      </c>
      <c r="D162" s="50" t="s">
        <v>130</v>
      </c>
      <c r="E162" s="42" t="s">
        <v>114</v>
      </c>
      <c r="F162" s="122"/>
      <c r="G162" s="110">
        <f>ROUND(IF(F161,G161/F161*100,0),1)</f>
        <v>97.1</v>
      </c>
      <c r="H162" s="110">
        <f t="shared" ref="H162" si="231">ROUND(IF(G161,H161/G161*100,0),1)</f>
        <v>107.4</v>
      </c>
      <c r="I162" s="110">
        <f t="shared" ref="I162" si="232">ROUND(IF(H161,I161/H161*100,0),1)</f>
        <v>102.4</v>
      </c>
      <c r="J162" s="110">
        <f t="shared" ref="J162" si="233">ROUND(IF(I161,J161/I161*100,0),1)</f>
        <v>102.5</v>
      </c>
      <c r="K162" s="110">
        <f t="shared" ref="K162" si="234">ROUND(IF(J161,K161/J161*100,0),1)</f>
        <v>102.6</v>
      </c>
      <c r="L162" s="110">
        <f t="shared" ref="L162" si="235">ROUND(IF(K161,L161/K161*100,0),1)</f>
        <v>102.8</v>
      </c>
      <c r="M162" s="111" t="s">
        <v>129</v>
      </c>
      <c r="O162" s="125"/>
    </row>
    <row r="163" spans="1:15" s="17" customFormat="1" ht="15.75">
      <c r="A163" s="34">
        <v>201520</v>
      </c>
      <c r="B163" s="38"/>
      <c r="C163" s="34"/>
      <c r="D163" s="37" t="s">
        <v>81</v>
      </c>
      <c r="E163" s="52"/>
      <c r="F163" s="51"/>
      <c r="G163" s="51"/>
      <c r="H163" s="51"/>
      <c r="I163" s="51"/>
      <c r="J163" s="51"/>
      <c r="K163" s="51"/>
      <c r="L163" s="51"/>
      <c r="M163" s="46"/>
      <c r="O163" s="125"/>
    </row>
    <row r="164" spans="1:15" s="17" customFormat="1" ht="31.5">
      <c r="A164" s="34">
        <v>201530</v>
      </c>
      <c r="B164" s="38" t="e">
        <f t="shared" ref="B164:B171" si="236">VALUE(CONCATENATE($A$2,$C$4,C164))</f>
        <v>#N/A</v>
      </c>
      <c r="C164" s="34">
        <v>200021</v>
      </c>
      <c r="D164" s="37" t="s">
        <v>82</v>
      </c>
      <c r="E164" s="108" t="s">
        <v>67</v>
      </c>
      <c r="F164" s="53">
        <f t="shared" ref="F164:L164" si="237">F21</f>
        <v>1008</v>
      </c>
      <c r="G164" s="53">
        <f t="shared" si="237"/>
        <v>978.7</v>
      </c>
      <c r="H164" s="53">
        <f t="shared" si="237"/>
        <v>1051.2</v>
      </c>
      <c r="I164" s="53">
        <f t="shared" si="237"/>
        <v>1076.4000000000001</v>
      </c>
      <c r="J164" s="53">
        <f t="shared" si="237"/>
        <v>1103.3</v>
      </c>
      <c r="K164" s="53">
        <f t="shared" si="237"/>
        <v>1132</v>
      </c>
      <c r="L164" s="53">
        <f t="shared" si="237"/>
        <v>1163.7</v>
      </c>
      <c r="M164" s="111" t="s">
        <v>129</v>
      </c>
      <c r="O164" s="125"/>
    </row>
    <row r="165" spans="1:15" s="17" customFormat="1" ht="15.75">
      <c r="A165" s="34">
        <v>201540</v>
      </c>
      <c r="B165" s="38" t="e">
        <f t="shared" si="236"/>
        <v>#N/A</v>
      </c>
      <c r="C165" s="34">
        <v>201021</v>
      </c>
      <c r="D165" s="50" t="s">
        <v>130</v>
      </c>
      <c r="E165" s="42" t="s">
        <v>114</v>
      </c>
      <c r="F165" s="111" t="s">
        <v>129</v>
      </c>
      <c r="G165" s="110">
        <f>ROUND(IF(F164,G164/F164*100,0),1)</f>
        <v>97.1</v>
      </c>
      <c r="H165" s="110">
        <f t="shared" ref="H165" si="238">ROUND(IF(G164,H164/G164*100,0),1)</f>
        <v>107.4</v>
      </c>
      <c r="I165" s="110">
        <f t="shared" ref="I165" si="239">ROUND(IF(H164,I164/H164*100,0),1)</f>
        <v>102.4</v>
      </c>
      <c r="J165" s="110">
        <f t="shared" ref="J165" si="240">ROUND(IF(I164,J164/I164*100,0),1)</f>
        <v>102.5</v>
      </c>
      <c r="K165" s="110">
        <f t="shared" ref="K165" si="241">ROUND(IF(J164,K164/J164*100,0),1)</f>
        <v>102.6</v>
      </c>
      <c r="L165" s="110">
        <f t="shared" ref="L165" si="242">ROUND(IF(K164,L164/K164*100,0),1)</f>
        <v>102.8</v>
      </c>
      <c r="M165" s="111" t="s">
        <v>129</v>
      </c>
      <c r="O165" s="125"/>
    </row>
    <row r="166" spans="1:15" s="17" customFormat="1" ht="31.5">
      <c r="A166" s="34">
        <v>201550</v>
      </c>
      <c r="B166" s="38" t="e">
        <f t="shared" si="236"/>
        <v>#N/A</v>
      </c>
      <c r="C166" s="34">
        <v>200022</v>
      </c>
      <c r="D166" s="37" t="s">
        <v>83</v>
      </c>
      <c r="E166" s="108" t="s">
        <v>67</v>
      </c>
      <c r="F166" s="51">
        <f t="shared" ref="F166:L166" si="243">F53</f>
        <v>255</v>
      </c>
      <c r="G166" s="51">
        <f t="shared" si="243"/>
        <v>247.6</v>
      </c>
      <c r="H166" s="51">
        <f t="shared" si="243"/>
        <v>265.89999999999998</v>
      </c>
      <c r="I166" s="51">
        <f t="shared" si="243"/>
        <v>272.3</v>
      </c>
      <c r="J166" s="51">
        <f t="shared" si="243"/>
        <v>279.10000000000002</v>
      </c>
      <c r="K166" s="51">
        <f t="shared" si="243"/>
        <v>286.39999999999998</v>
      </c>
      <c r="L166" s="51">
        <f t="shared" si="243"/>
        <v>294.39999999999998</v>
      </c>
      <c r="M166" s="111" t="s">
        <v>129</v>
      </c>
      <c r="O166" s="125"/>
    </row>
    <row r="167" spans="1:15" s="17" customFormat="1" ht="15.75">
      <c r="A167" s="34">
        <v>201560</v>
      </c>
      <c r="B167" s="38" t="e">
        <f t="shared" si="236"/>
        <v>#N/A</v>
      </c>
      <c r="C167" s="34">
        <v>201022</v>
      </c>
      <c r="D167" s="50" t="s">
        <v>130</v>
      </c>
      <c r="E167" s="42" t="s">
        <v>114</v>
      </c>
      <c r="F167" s="111" t="s">
        <v>129</v>
      </c>
      <c r="G167" s="110">
        <f>ROUND(IF(F166,G166/F166*100,0),1)</f>
        <v>97.1</v>
      </c>
      <c r="H167" s="110">
        <f t="shared" ref="H167" si="244">ROUND(IF(G166,H166/G166*100,0),1)</f>
        <v>107.4</v>
      </c>
      <c r="I167" s="110">
        <f t="shared" ref="I167" si="245">ROUND(IF(H166,I166/H166*100,0),1)</f>
        <v>102.4</v>
      </c>
      <c r="J167" s="110">
        <f t="shared" ref="J167" si="246">ROUND(IF(I166,J166/I166*100,0),1)</f>
        <v>102.5</v>
      </c>
      <c r="K167" s="110">
        <f t="shared" ref="K167" si="247">ROUND(IF(J166,K166/J166*100,0),1)</f>
        <v>102.6</v>
      </c>
      <c r="L167" s="110">
        <f t="shared" ref="L167" si="248">ROUND(IF(K166,L166/K166*100,0),1)</f>
        <v>102.8</v>
      </c>
      <c r="M167" s="111" t="s">
        <v>129</v>
      </c>
      <c r="O167" s="125"/>
    </row>
    <row r="168" spans="1:15" s="17" customFormat="1" ht="15.75">
      <c r="A168" s="34">
        <v>201570</v>
      </c>
      <c r="B168" s="38" t="e">
        <f t="shared" si="236"/>
        <v>#N/A</v>
      </c>
      <c r="C168" s="34">
        <v>200023</v>
      </c>
      <c r="D168" s="37" t="s">
        <v>84</v>
      </c>
      <c r="E168" s="108" t="s">
        <v>67</v>
      </c>
      <c r="F168" s="51">
        <f t="shared" ref="F168:L168" si="249">F85</f>
        <v>0</v>
      </c>
      <c r="G168" s="51">
        <f t="shared" si="249"/>
        <v>0</v>
      </c>
      <c r="H168" s="51">
        <f t="shared" si="249"/>
        <v>0</v>
      </c>
      <c r="I168" s="51">
        <f t="shared" si="249"/>
        <v>0</v>
      </c>
      <c r="J168" s="51">
        <f t="shared" si="249"/>
        <v>0</v>
      </c>
      <c r="K168" s="51">
        <f t="shared" si="249"/>
        <v>0</v>
      </c>
      <c r="L168" s="51">
        <f t="shared" si="249"/>
        <v>0</v>
      </c>
      <c r="M168" s="111" t="s">
        <v>129</v>
      </c>
      <c r="O168" s="125"/>
    </row>
    <row r="169" spans="1:15" s="17" customFormat="1" ht="15.75">
      <c r="A169" s="34">
        <v>201580</v>
      </c>
      <c r="B169" s="38" t="e">
        <f t="shared" si="236"/>
        <v>#N/A</v>
      </c>
      <c r="C169" s="34">
        <v>201023</v>
      </c>
      <c r="D169" s="50" t="s">
        <v>130</v>
      </c>
      <c r="E169" s="42" t="s">
        <v>114</v>
      </c>
      <c r="F169" s="111" t="s">
        <v>129</v>
      </c>
      <c r="G169" s="110">
        <f>ROUND(IF(F168,G168/F168*100,0),1)</f>
        <v>0</v>
      </c>
      <c r="H169" s="110">
        <f t="shared" ref="H169" si="250">ROUND(IF(G168,H168/G168*100,0),1)</f>
        <v>0</v>
      </c>
      <c r="I169" s="110">
        <f t="shared" ref="I169" si="251">ROUND(IF(H168,I168/H168*100,0),1)</f>
        <v>0</v>
      </c>
      <c r="J169" s="110">
        <f t="shared" ref="J169" si="252">ROUND(IF(I168,J168/I168*100,0),1)</f>
        <v>0</v>
      </c>
      <c r="K169" s="110">
        <f t="shared" ref="K169" si="253">ROUND(IF(J168,K168/J168*100,0),1)</f>
        <v>0</v>
      </c>
      <c r="L169" s="110">
        <f t="shared" ref="L169" si="254">ROUND(IF(K168,L168/K168*100,0),1)</f>
        <v>0</v>
      </c>
      <c r="M169" s="111" t="s">
        <v>129</v>
      </c>
      <c r="O169" s="125"/>
    </row>
    <row r="170" spans="1:15" s="17" customFormat="1" ht="31.5">
      <c r="A170" s="34">
        <v>201590</v>
      </c>
      <c r="B170" s="38" t="e">
        <f t="shared" si="236"/>
        <v>#N/A</v>
      </c>
      <c r="C170" s="34">
        <v>200030</v>
      </c>
      <c r="D170" s="89" t="s">
        <v>109</v>
      </c>
      <c r="E170" s="98" t="s">
        <v>67</v>
      </c>
      <c r="F170" s="46">
        <f t="shared" ref="F170:L170" si="255">ROUND(SUM(F23,F55,F87),1)</f>
        <v>0</v>
      </c>
      <c r="G170" s="46">
        <f t="shared" si="255"/>
        <v>0</v>
      </c>
      <c r="H170" s="46">
        <f t="shared" si="255"/>
        <v>0</v>
      </c>
      <c r="I170" s="46">
        <f t="shared" si="255"/>
        <v>0</v>
      </c>
      <c r="J170" s="46">
        <f t="shared" si="255"/>
        <v>0</v>
      </c>
      <c r="K170" s="46">
        <f t="shared" si="255"/>
        <v>0</v>
      </c>
      <c r="L170" s="46">
        <f t="shared" si="255"/>
        <v>0</v>
      </c>
      <c r="M170" s="46">
        <f>ROUND(IF(F170,L170/F170*100,0),1)</f>
        <v>0</v>
      </c>
      <c r="O170" s="125"/>
    </row>
    <row r="171" spans="1:15" s="17" customFormat="1" ht="15.75">
      <c r="A171" s="34">
        <v>201600</v>
      </c>
      <c r="B171" s="38" t="e">
        <f t="shared" si="236"/>
        <v>#N/A</v>
      </c>
      <c r="C171" s="34">
        <v>201030</v>
      </c>
      <c r="D171" s="50" t="s">
        <v>130</v>
      </c>
      <c r="E171" s="42" t="s">
        <v>114</v>
      </c>
      <c r="F171" s="122"/>
      <c r="G171" s="110">
        <f>ROUND(IF(F170,G170/F170*100,0),1)</f>
        <v>0</v>
      </c>
      <c r="H171" s="110">
        <f t="shared" ref="H171" si="256">ROUND(IF(G170,H170/G170*100,0),1)</f>
        <v>0</v>
      </c>
      <c r="I171" s="110">
        <f t="shared" ref="I171" si="257">ROUND(IF(H170,I170/H170*100,0),1)</f>
        <v>0</v>
      </c>
      <c r="J171" s="110">
        <f t="shared" ref="J171" si="258">ROUND(IF(I170,J170/I170*100,0),1)</f>
        <v>0</v>
      </c>
      <c r="K171" s="110">
        <f t="shared" ref="K171" si="259">ROUND(IF(J170,K170/J170*100,0),1)</f>
        <v>0</v>
      </c>
      <c r="L171" s="110">
        <f t="shared" ref="L171" si="260">ROUND(IF(K170,L170/K170*100,0),1)</f>
        <v>0</v>
      </c>
      <c r="M171" s="111" t="s">
        <v>129</v>
      </c>
      <c r="O171" s="125"/>
    </row>
    <row r="172" spans="1:15" s="17" customFormat="1" ht="15.75">
      <c r="A172" s="34">
        <v>201610</v>
      </c>
      <c r="B172" s="38"/>
      <c r="C172" s="34"/>
      <c r="D172" s="37" t="s">
        <v>81</v>
      </c>
      <c r="E172" s="35"/>
      <c r="F172" s="54"/>
      <c r="G172" s="54"/>
      <c r="H172" s="54"/>
      <c r="I172" s="54"/>
      <c r="J172" s="54"/>
      <c r="K172" s="54"/>
      <c r="L172" s="54"/>
      <c r="M172" s="46"/>
      <c r="O172" s="125"/>
    </row>
    <row r="173" spans="1:15" s="17" customFormat="1" ht="31.5">
      <c r="A173" s="34">
        <v>201620</v>
      </c>
      <c r="B173" s="38" t="e">
        <f t="shared" ref="B173:B180" si="261">VALUE(CONCATENATE($A$2,$C$4,C173))</f>
        <v>#N/A</v>
      </c>
      <c r="C173" s="34">
        <v>200031</v>
      </c>
      <c r="D173" s="37" t="s">
        <v>82</v>
      </c>
      <c r="E173" s="108" t="s">
        <v>67</v>
      </c>
      <c r="F173" s="54">
        <f t="shared" ref="F173:L173" si="262">F23</f>
        <v>0</v>
      </c>
      <c r="G173" s="54">
        <f t="shared" si="262"/>
        <v>0</v>
      </c>
      <c r="H173" s="54">
        <f t="shared" si="262"/>
        <v>0</v>
      </c>
      <c r="I173" s="54">
        <f t="shared" si="262"/>
        <v>0</v>
      </c>
      <c r="J173" s="54">
        <f t="shared" si="262"/>
        <v>0</v>
      </c>
      <c r="K173" s="54">
        <f t="shared" si="262"/>
        <v>0</v>
      </c>
      <c r="L173" s="54">
        <f t="shared" si="262"/>
        <v>0</v>
      </c>
      <c r="M173" s="111" t="s">
        <v>129</v>
      </c>
      <c r="O173" s="125"/>
    </row>
    <row r="174" spans="1:15" s="17" customFormat="1" ht="15.75">
      <c r="A174" s="34">
        <v>201630</v>
      </c>
      <c r="B174" s="38" t="e">
        <f t="shared" si="261"/>
        <v>#N/A</v>
      </c>
      <c r="C174" s="34">
        <v>201031</v>
      </c>
      <c r="D174" s="50" t="s">
        <v>130</v>
      </c>
      <c r="E174" s="42" t="s">
        <v>114</v>
      </c>
      <c r="F174" s="111" t="s">
        <v>129</v>
      </c>
      <c r="G174" s="110">
        <f>ROUND(IF(F173,G173/F173*100,0),1)</f>
        <v>0</v>
      </c>
      <c r="H174" s="110">
        <f t="shared" ref="H174" si="263">ROUND(IF(G173,H173/G173*100,0),1)</f>
        <v>0</v>
      </c>
      <c r="I174" s="110">
        <f t="shared" ref="I174" si="264">ROUND(IF(H173,I173/H173*100,0),1)</f>
        <v>0</v>
      </c>
      <c r="J174" s="110">
        <f t="shared" ref="J174" si="265">ROUND(IF(I173,J173/I173*100,0),1)</f>
        <v>0</v>
      </c>
      <c r="K174" s="110">
        <f t="shared" ref="K174" si="266">ROUND(IF(J173,K173/J173*100,0),1)</f>
        <v>0</v>
      </c>
      <c r="L174" s="110">
        <f t="shared" ref="L174" si="267">ROUND(IF(K173,L173/K173*100,0),1)</f>
        <v>0</v>
      </c>
      <c r="M174" s="111" t="s">
        <v>129</v>
      </c>
      <c r="O174" s="125"/>
    </row>
    <row r="175" spans="1:15" s="17" customFormat="1" ht="31.5">
      <c r="A175" s="34">
        <v>201640</v>
      </c>
      <c r="B175" s="38" t="e">
        <f t="shared" si="261"/>
        <v>#N/A</v>
      </c>
      <c r="C175" s="34">
        <v>200032</v>
      </c>
      <c r="D175" s="37" t="s">
        <v>83</v>
      </c>
      <c r="E175" s="108" t="s">
        <v>67</v>
      </c>
      <c r="F175" s="54">
        <f t="shared" ref="F175:L175" si="268">F55</f>
        <v>0</v>
      </c>
      <c r="G175" s="54">
        <f t="shared" si="268"/>
        <v>0</v>
      </c>
      <c r="H175" s="54">
        <f t="shared" si="268"/>
        <v>0</v>
      </c>
      <c r="I175" s="54">
        <f t="shared" si="268"/>
        <v>0</v>
      </c>
      <c r="J175" s="54">
        <f t="shared" si="268"/>
        <v>0</v>
      </c>
      <c r="K175" s="54">
        <f t="shared" si="268"/>
        <v>0</v>
      </c>
      <c r="L175" s="54">
        <f t="shared" si="268"/>
        <v>0</v>
      </c>
      <c r="M175" s="111" t="s">
        <v>129</v>
      </c>
      <c r="O175" s="125"/>
    </row>
    <row r="176" spans="1:15" s="17" customFormat="1" ht="15.75">
      <c r="A176" s="34">
        <v>201650</v>
      </c>
      <c r="B176" s="38" t="e">
        <f t="shared" si="261"/>
        <v>#N/A</v>
      </c>
      <c r="C176" s="34">
        <v>201032</v>
      </c>
      <c r="D176" s="50" t="s">
        <v>130</v>
      </c>
      <c r="E176" s="42" t="s">
        <v>114</v>
      </c>
      <c r="F176" s="111" t="s">
        <v>129</v>
      </c>
      <c r="G176" s="110">
        <f>ROUND(IF(F175,G175/F175*100,0),1)</f>
        <v>0</v>
      </c>
      <c r="H176" s="110">
        <f t="shared" ref="H176" si="269">ROUND(IF(G175,H175/G175*100,0),1)</f>
        <v>0</v>
      </c>
      <c r="I176" s="110">
        <f t="shared" ref="I176" si="270">ROUND(IF(H175,I175/H175*100,0),1)</f>
        <v>0</v>
      </c>
      <c r="J176" s="110">
        <f t="shared" ref="J176" si="271">ROUND(IF(I175,J175/I175*100,0),1)</f>
        <v>0</v>
      </c>
      <c r="K176" s="110">
        <f t="shared" ref="K176" si="272">ROUND(IF(J175,K175/J175*100,0),1)</f>
        <v>0</v>
      </c>
      <c r="L176" s="110">
        <f t="shared" ref="L176" si="273">ROUND(IF(K175,L175/K175*100,0),1)</f>
        <v>0</v>
      </c>
      <c r="M176" s="111" t="s">
        <v>129</v>
      </c>
      <c r="O176" s="125"/>
    </row>
    <row r="177" spans="1:15" s="17" customFormat="1" ht="15.75">
      <c r="A177" s="34">
        <v>201660</v>
      </c>
      <c r="B177" s="38" t="e">
        <f t="shared" si="261"/>
        <v>#N/A</v>
      </c>
      <c r="C177" s="34">
        <v>200033</v>
      </c>
      <c r="D177" s="37" t="s">
        <v>84</v>
      </c>
      <c r="E177" s="108" t="s">
        <v>67</v>
      </c>
      <c r="F177" s="54">
        <f t="shared" ref="F177:L177" si="274">F87</f>
        <v>0</v>
      </c>
      <c r="G177" s="54">
        <f t="shared" si="274"/>
        <v>0</v>
      </c>
      <c r="H177" s="54">
        <f t="shared" si="274"/>
        <v>0</v>
      </c>
      <c r="I177" s="54">
        <f t="shared" si="274"/>
        <v>0</v>
      </c>
      <c r="J177" s="54">
        <f t="shared" si="274"/>
        <v>0</v>
      </c>
      <c r="K177" s="54">
        <f t="shared" si="274"/>
        <v>0</v>
      </c>
      <c r="L177" s="54">
        <f t="shared" si="274"/>
        <v>0</v>
      </c>
      <c r="M177" s="111" t="s">
        <v>129</v>
      </c>
      <c r="O177" s="125"/>
    </row>
    <row r="178" spans="1:15" s="17" customFormat="1" ht="15.75">
      <c r="A178" s="34">
        <v>201670</v>
      </c>
      <c r="B178" s="38" t="e">
        <f t="shared" si="261"/>
        <v>#N/A</v>
      </c>
      <c r="C178" s="34">
        <v>201033</v>
      </c>
      <c r="D178" s="50" t="s">
        <v>130</v>
      </c>
      <c r="E178" s="42" t="s">
        <v>114</v>
      </c>
      <c r="F178" s="111" t="s">
        <v>129</v>
      </c>
      <c r="G178" s="110">
        <f>ROUND(IF(F177,G177/F177*100,0),1)</f>
        <v>0</v>
      </c>
      <c r="H178" s="110">
        <f t="shared" ref="H178" si="275">ROUND(IF(G177,H177/G177*100,0),1)</f>
        <v>0</v>
      </c>
      <c r="I178" s="110">
        <f t="shared" ref="I178" si="276">ROUND(IF(H177,I177/H177*100,0),1)</f>
        <v>0</v>
      </c>
      <c r="J178" s="110">
        <f t="shared" ref="J178" si="277">ROUND(IF(I177,J177/I177*100,0),1)</f>
        <v>0</v>
      </c>
      <c r="K178" s="110">
        <f t="shared" ref="K178" si="278">ROUND(IF(J177,K177/J177*100,0),1)</f>
        <v>0</v>
      </c>
      <c r="L178" s="110">
        <f t="shared" ref="L178" si="279">ROUND(IF(K177,L177/K177*100,0),1)</f>
        <v>0</v>
      </c>
      <c r="M178" s="111" t="s">
        <v>129</v>
      </c>
      <c r="O178" s="125"/>
    </row>
    <row r="179" spans="1:15" s="17" customFormat="1" ht="31.5">
      <c r="A179" s="34">
        <v>201680</v>
      </c>
      <c r="B179" s="38" t="e">
        <f t="shared" si="261"/>
        <v>#N/A</v>
      </c>
      <c r="C179" s="34">
        <v>200040</v>
      </c>
      <c r="D179" s="89" t="s">
        <v>110</v>
      </c>
      <c r="E179" s="98" t="s">
        <v>67</v>
      </c>
      <c r="F179" s="46">
        <f t="shared" ref="F179:L179" si="280">ROUND(SUM(F25,F57,F89),1)</f>
        <v>0</v>
      </c>
      <c r="G179" s="46">
        <f t="shared" si="280"/>
        <v>0</v>
      </c>
      <c r="H179" s="46">
        <f t="shared" si="280"/>
        <v>0</v>
      </c>
      <c r="I179" s="46">
        <f t="shared" si="280"/>
        <v>0</v>
      </c>
      <c r="J179" s="46">
        <f t="shared" si="280"/>
        <v>0</v>
      </c>
      <c r="K179" s="46">
        <f t="shared" si="280"/>
        <v>0</v>
      </c>
      <c r="L179" s="46">
        <f t="shared" si="280"/>
        <v>0</v>
      </c>
      <c r="M179" s="46">
        <f>ROUND(IF(F179,L179/F179*100,0),1)</f>
        <v>0</v>
      </c>
      <c r="O179" s="125"/>
    </row>
    <row r="180" spans="1:15" s="17" customFormat="1" ht="15.75">
      <c r="A180" s="34">
        <v>201690</v>
      </c>
      <c r="B180" s="38" t="e">
        <f t="shared" si="261"/>
        <v>#N/A</v>
      </c>
      <c r="C180" s="34">
        <v>201040</v>
      </c>
      <c r="D180" s="50" t="s">
        <v>130</v>
      </c>
      <c r="E180" s="42" t="s">
        <v>114</v>
      </c>
      <c r="F180" s="122"/>
      <c r="G180" s="110">
        <f>ROUND(IF(F179,G179/F179*100,0),1)</f>
        <v>0</v>
      </c>
      <c r="H180" s="110">
        <f t="shared" ref="H180" si="281">ROUND(IF(G179,H179/G179*100,0),1)</f>
        <v>0</v>
      </c>
      <c r="I180" s="110">
        <f t="shared" ref="I180" si="282">ROUND(IF(H179,I179/H179*100,0),1)</f>
        <v>0</v>
      </c>
      <c r="J180" s="110">
        <f t="shared" ref="J180" si="283">ROUND(IF(I179,J179/I179*100,0),1)</f>
        <v>0</v>
      </c>
      <c r="K180" s="110">
        <f t="shared" ref="K180" si="284">ROUND(IF(J179,K179/J179*100,0),1)</f>
        <v>0</v>
      </c>
      <c r="L180" s="110">
        <f t="shared" ref="L180" si="285">ROUND(IF(K179,L179/K179*100,0),1)</f>
        <v>0</v>
      </c>
      <c r="M180" s="111" t="s">
        <v>129</v>
      </c>
      <c r="O180" s="125"/>
    </row>
    <row r="181" spans="1:15" s="17" customFormat="1" ht="15.75">
      <c r="A181" s="34">
        <v>201700</v>
      </c>
      <c r="B181" s="38"/>
      <c r="C181" s="34"/>
      <c r="D181" s="37" t="s">
        <v>81</v>
      </c>
      <c r="E181" s="35"/>
      <c r="F181" s="54"/>
      <c r="G181" s="54"/>
      <c r="H181" s="54"/>
      <c r="I181" s="54"/>
      <c r="J181" s="54"/>
      <c r="K181" s="54"/>
      <c r="L181" s="54"/>
      <c r="M181" s="54"/>
      <c r="O181" s="125"/>
    </row>
    <row r="182" spans="1:15" s="17" customFormat="1" ht="31.5">
      <c r="A182" s="34">
        <v>201710</v>
      </c>
      <c r="B182" s="38" t="e">
        <f t="shared" ref="B182:B189" si="286">VALUE(CONCATENATE($A$2,$C$4,C182))</f>
        <v>#N/A</v>
      </c>
      <c r="C182" s="34">
        <v>200041</v>
      </c>
      <c r="D182" s="37" t="s">
        <v>82</v>
      </c>
      <c r="E182" s="108" t="s">
        <v>67</v>
      </c>
      <c r="F182" s="54">
        <f t="shared" ref="F182:L182" si="287">F25</f>
        <v>0</v>
      </c>
      <c r="G182" s="54">
        <f t="shared" si="287"/>
        <v>0</v>
      </c>
      <c r="H182" s="54">
        <f t="shared" si="287"/>
        <v>0</v>
      </c>
      <c r="I182" s="54">
        <f t="shared" si="287"/>
        <v>0</v>
      </c>
      <c r="J182" s="54">
        <f t="shared" si="287"/>
        <v>0</v>
      </c>
      <c r="K182" s="54">
        <f t="shared" si="287"/>
        <v>0</v>
      </c>
      <c r="L182" s="54">
        <f t="shared" si="287"/>
        <v>0</v>
      </c>
      <c r="M182" s="111" t="s">
        <v>129</v>
      </c>
      <c r="O182" s="125"/>
    </row>
    <row r="183" spans="1:15" s="17" customFormat="1" ht="15.75">
      <c r="A183" s="34">
        <v>201720</v>
      </c>
      <c r="B183" s="38" t="e">
        <f t="shared" si="286"/>
        <v>#N/A</v>
      </c>
      <c r="C183" s="34">
        <v>201041</v>
      </c>
      <c r="D183" s="50" t="s">
        <v>130</v>
      </c>
      <c r="E183" s="42" t="s">
        <v>114</v>
      </c>
      <c r="F183" s="111" t="s">
        <v>129</v>
      </c>
      <c r="G183" s="110">
        <f>ROUND(IF(F182,G182/F182*100,0),1)</f>
        <v>0</v>
      </c>
      <c r="H183" s="110">
        <f t="shared" ref="H183" si="288">ROUND(IF(G182,H182/G182*100,0),1)</f>
        <v>0</v>
      </c>
      <c r="I183" s="110">
        <f t="shared" ref="I183" si="289">ROUND(IF(H182,I182/H182*100,0),1)</f>
        <v>0</v>
      </c>
      <c r="J183" s="110">
        <f t="shared" ref="J183" si="290">ROUND(IF(I182,J182/I182*100,0),1)</f>
        <v>0</v>
      </c>
      <c r="K183" s="110">
        <f t="shared" ref="K183" si="291">ROUND(IF(J182,K182/J182*100,0),1)</f>
        <v>0</v>
      </c>
      <c r="L183" s="110">
        <f t="shared" ref="L183" si="292">ROUND(IF(K182,L182/K182*100,0),1)</f>
        <v>0</v>
      </c>
      <c r="M183" s="111" t="s">
        <v>129</v>
      </c>
      <c r="O183" s="125"/>
    </row>
    <row r="184" spans="1:15" s="17" customFormat="1" ht="31.5">
      <c r="A184" s="34">
        <v>201730</v>
      </c>
      <c r="B184" s="38" t="e">
        <f t="shared" si="286"/>
        <v>#N/A</v>
      </c>
      <c r="C184" s="34">
        <v>200042</v>
      </c>
      <c r="D184" s="37" t="s">
        <v>83</v>
      </c>
      <c r="E184" s="108" t="s">
        <v>67</v>
      </c>
      <c r="F184" s="54">
        <f t="shared" ref="F184:L184" si="293">F57</f>
        <v>0</v>
      </c>
      <c r="G184" s="54">
        <f t="shared" si="293"/>
        <v>0</v>
      </c>
      <c r="H184" s="54">
        <f t="shared" si="293"/>
        <v>0</v>
      </c>
      <c r="I184" s="54">
        <f t="shared" si="293"/>
        <v>0</v>
      </c>
      <c r="J184" s="54">
        <f t="shared" si="293"/>
        <v>0</v>
      </c>
      <c r="K184" s="54">
        <f t="shared" si="293"/>
        <v>0</v>
      </c>
      <c r="L184" s="54">
        <f t="shared" si="293"/>
        <v>0</v>
      </c>
      <c r="M184" s="111" t="s">
        <v>129</v>
      </c>
      <c r="O184" s="125"/>
    </row>
    <row r="185" spans="1:15" s="17" customFormat="1" ht="15.75">
      <c r="A185" s="34">
        <v>201740</v>
      </c>
      <c r="B185" s="38" t="e">
        <f t="shared" si="286"/>
        <v>#N/A</v>
      </c>
      <c r="C185" s="34">
        <v>201042</v>
      </c>
      <c r="D185" s="50" t="s">
        <v>130</v>
      </c>
      <c r="E185" s="42" t="s">
        <v>114</v>
      </c>
      <c r="F185" s="111" t="s">
        <v>129</v>
      </c>
      <c r="G185" s="110">
        <f>IF(F184,G184/F184*100,0)</f>
        <v>0</v>
      </c>
      <c r="H185" s="110">
        <f t="shared" ref="H185:L185" si="294">IF(G184,H184/G184*100,0)</f>
        <v>0</v>
      </c>
      <c r="I185" s="110">
        <f t="shared" si="294"/>
        <v>0</v>
      </c>
      <c r="J185" s="110">
        <f t="shared" si="294"/>
        <v>0</v>
      </c>
      <c r="K185" s="110">
        <f t="shared" si="294"/>
        <v>0</v>
      </c>
      <c r="L185" s="110">
        <f t="shared" si="294"/>
        <v>0</v>
      </c>
      <c r="M185" s="111" t="s">
        <v>129</v>
      </c>
      <c r="O185" s="125"/>
    </row>
    <row r="186" spans="1:15" s="17" customFormat="1" ht="15.75">
      <c r="A186" s="34">
        <v>201750</v>
      </c>
      <c r="B186" s="38" t="e">
        <f t="shared" si="286"/>
        <v>#N/A</v>
      </c>
      <c r="C186" s="34">
        <v>200043</v>
      </c>
      <c r="D186" s="37" t="s">
        <v>84</v>
      </c>
      <c r="E186" s="108" t="s">
        <v>67</v>
      </c>
      <c r="F186" s="54">
        <f t="shared" ref="F186:L186" si="295">F89</f>
        <v>0</v>
      </c>
      <c r="G186" s="54">
        <f t="shared" si="295"/>
        <v>0</v>
      </c>
      <c r="H186" s="54">
        <f t="shared" si="295"/>
        <v>0</v>
      </c>
      <c r="I186" s="54">
        <f t="shared" si="295"/>
        <v>0</v>
      </c>
      <c r="J186" s="54">
        <f t="shared" si="295"/>
        <v>0</v>
      </c>
      <c r="K186" s="54">
        <f t="shared" si="295"/>
        <v>0</v>
      </c>
      <c r="L186" s="54">
        <f t="shared" si="295"/>
        <v>0</v>
      </c>
      <c r="M186" s="111" t="s">
        <v>129</v>
      </c>
      <c r="O186" s="125"/>
    </row>
    <row r="187" spans="1:15" s="17" customFormat="1" ht="15.75">
      <c r="A187" s="34">
        <v>201760</v>
      </c>
      <c r="B187" s="38" t="e">
        <f t="shared" si="286"/>
        <v>#N/A</v>
      </c>
      <c r="C187" s="34">
        <v>201043</v>
      </c>
      <c r="D187" s="50" t="s">
        <v>130</v>
      </c>
      <c r="E187" s="42" t="s">
        <v>114</v>
      </c>
      <c r="F187" s="111" t="s">
        <v>129</v>
      </c>
      <c r="G187" s="110">
        <f>ROUND(IF(F186,G186/F186*100,0),1)</f>
        <v>0</v>
      </c>
      <c r="H187" s="110">
        <f t="shared" ref="H187" si="296">ROUND(IF(G186,H186/G186*100,0),1)</f>
        <v>0</v>
      </c>
      <c r="I187" s="110">
        <f t="shared" ref="I187" si="297">ROUND(IF(H186,I186/H186*100,0),1)</f>
        <v>0</v>
      </c>
      <c r="J187" s="110">
        <f t="shared" ref="J187" si="298">ROUND(IF(I186,J186/I186*100,0),1)</f>
        <v>0</v>
      </c>
      <c r="K187" s="110">
        <f t="shared" ref="K187" si="299">ROUND(IF(J186,K186/J186*100,0),1)</f>
        <v>0</v>
      </c>
      <c r="L187" s="110">
        <f t="shared" ref="L187" si="300">ROUND(IF(K186,L186/K186*100,0),1)</f>
        <v>0</v>
      </c>
      <c r="M187" s="111" t="s">
        <v>129</v>
      </c>
      <c r="O187" s="125"/>
    </row>
    <row r="188" spans="1:15" s="17" customFormat="1" ht="15.75">
      <c r="A188" s="34">
        <v>201770</v>
      </c>
      <c r="B188" s="38" t="e">
        <f t="shared" si="286"/>
        <v>#N/A</v>
      </c>
      <c r="C188" s="34">
        <v>200050</v>
      </c>
      <c r="D188" s="92" t="s">
        <v>68</v>
      </c>
      <c r="E188" s="98" t="s">
        <v>67</v>
      </c>
      <c r="F188" s="46">
        <f t="shared" ref="F188:L188" si="301">ROUND(SUM(F27,F59,F91),1)</f>
        <v>221</v>
      </c>
      <c r="G188" s="46">
        <f t="shared" si="301"/>
        <v>210.4</v>
      </c>
      <c r="H188" s="46">
        <f t="shared" si="301"/>
        <v>225.9</v>
      </c>
      <c r="I188" s="46">
        <f t="shared" si="301"/>
        <v>231.4</v>
      </c>
      <c r="J188" s="46">
        <f t="shared" si="301"/>
        <v>237.2</v>
      </c>
      <c r="K188" s="46">
        <f t="shared" si="301"/>
        <v>243.4</v>
      </c>
      <c r="L188" s="46">
        <f t="shared" si="301"/>
        <v>250.2</v>
      </c>
      <c r="M188" s="46">
        <f>ROUND(IF(F188,L188/F188*100,0),1)</f>
        <v>113.2</v>
      </c>
      <c r="O188" s="125"/>
    </row>
    <row r="189" spans="1:15" s="17" customFormat="1" ht="15.75">
      <c r="A189" s="34">
        <v>201780</v>
      </c>
      <c r="B189" s="38" t="e">
        <f t="shared" si="286"/>
        <v>#N/A</v>
      </c>
      <c r="C189" s="34">
        <v>201050</v>
      </c>
      <c r="D189" s="50" t="s">
        <v>130</v>
      </c>
      <c r="E189" s="42" t="s">
        <v>114</v>
      </c>
      <c r="F189" s="122"/>
      <c r="G189" s="110">
        <f>ROUND(IF(F188,G188/F188*100,0),1)</f>
        <v>95.2</v>
      </c>
      <c r="H189" s="110">
        <f t="shared" ref="H189" si="302">ROUND(IF(G188,H188/G188*100,0),1)</f>
        <v>107.4</v>
      </c>
      <c r="I189" s="110">
        <f t="shared" ref="I189" si="303">ROUND(IF(H188,I188/H188*100,0),1)</f>
        <v>102.4</v>
      </c>
      <c r="J189" s="110">
        <f t="shared" ref="J189" si="304">ROUND(IF(I188,J188/I188*100,0),1)</f>
        <v>102.5</v>
      </c>
      <c r="K189" s="110">
        <f t="shared" ref="K189" si="305">ROUND(IF(J188,K188/J188*100,0),1)</f>
        <v>102.6</v>
      </c>
      <c r="L189" s="110">
        <f t="shared" ref="L189" si="306">ROUND(IF(K188,L188/K188*100,0),1)</f>
        <v>102.8</v>
      </c>
      <c r="M189" s="111" t="s">
        <v>129</v>
      </c>
      <c r="O189" s="125"/>
    </row>
    <row r="190" spans="1:15" s="17" customFormat="1" ht="15.75">
      <c r="A190" s="34">
        <v>201790</v>
      </c>
      <c r="B190" s="38"/>
      <c r="C190" s="34"/>
      <c r="D190" s="37" t="s">
        <v>81</v>
      </c>
      <c r="E190" s="35"/>
      <c r="F190" s="54"/>
      <c r="G190" s="54"/>
      <c r="H190" s="54"/>
      <c r="I190" s="54"/>
      <c r="J190" s="54"/>
      <c r="K190" s="54"/>
      <c r="L190" s="54"/>
      <c r="M190" s="54"/>
      <c r="O190" s="125"/>
    </row>
    <row r="191" spans="1:15" s="17" customFormat="1" ht="31.5">
      <c r="A191" s="34">
        <v>201800</v>
      </c>
      <c r="B191" s="38" t="e">
        <f t="shared" ref="B191:B198" si="307">VALUE(CONCATENATE($A$2,$C$4,C191))</f>
        <v>#N/A</v>
      </c>
      <c r="C191" s="34">
        <v>200051</v>
      </c>
      <c r="D191" s="37" t="s">
        <v>82</v>
      </c>
      <c r="E191" s="108" t="s">
        <v>67</v>
      </c>
      <c r="F191" s="54">
        <f t="shared" ref="F191:L191" si="308">F27</f>
        <v>0</v>
      </c>
      <c r="G191" s="54">
        <f t="shared" si="308"/>
        <v>0</v>
      </c>
      <c r="H191" s="54">
        <f t="shared" si="308"/>
        <v>0</v>
      </c>
      <c r="I191" s="54">
        <f t="shared" si="308"/>
        <v>0</v>
      </c>
      <c r="J191" s="54">
        <f t="shared" si="308"/>
        <v>0</v>
      </c>
      <c r="K191" s="54">
        <f t="shared" si="308"/>
        <v>0</v>
      </c>
      <c r="L191" s="54">
        <f t="shared" si="308"/>
        <v>0</v>
      </c>
      <c r="M191" s="111" t="s">
        <v>129</v>
      </c>
      <c r="O191" s="125"/>
    </row>
    <row r="192" spans="1:15" s="17" customFormat="1" ht="15.75">
      <c r="A192" s="34">
        <v>201810</v>
      </c>
      <c r="B192" s="38" t="e">
        <f t="shared" si="307"/>
        <v>#N/A</v>
      </c>
      <c r="C192" s="34">
        <v>201051</v>
      </c>
      <c r="D192" s="50" t="s">
        <v>130</v>
      </c>
      <c r="E192" s="42" t="s">
        <v>114</v>
      </c>
      <c r="F192" s="111" t="s">
        <v>129</v>
      </c>
      <c r="G192" s="110">
        <f>ROUND(IF(F191,G191/F191*100,0),1)</f>
        <v>0</v>
      </c>
      <c r="H192" s="110">
        <f t="shared" ref="H192" si="309">ROUND(IF(G191,H191/G191*100,0),1)</f>
        <v>0</v>
      </c>
      <c r="I192" s="110">
        <f t="shared" ref="I192" si="310">ROUND(IF(H191,I191/H191*100,0),1)</f>
        <v>0</v>
      </c>
      <c r="J192" s="110">
        <f t="shared" ref="J192" si="311">ROUND(IF(I191,J191/I191*100,0),1)</f>
        <v>0</v>
      </c>
      <c r="K192" s="110">
        <f t="shared" ref="K192" si="312">ROUND(IF(J191,K191/J191*100,0),1)</f>
        <v>0</v>
      </c>
      <c r="L192" s="110">
        <f t="shared" ref="L192" si="313">ROUND(IF(K191,L191/K191*100,0),1)</f>
        <v>0</v>
      </c>
      <c r="M192" s="111" t="s">
        <v>129</v>
      </c>
      <c r="O192" s="125"/>
    </row>
    <row r="193" spans="1:15" s="17" customFormat="1" ht="31.5">
      <c r="A193" s="34">
        <v>201820</v>
      </c>
      <c r="B193" s="38" t="e">
        <f t="shared" si="307"/>
        <v>#N/A</v>
      </c>
      <c r="C193" s="34">
        <v>200052</v>
      </c>
      <c r="D193" s="37" t="s">
        <v>83</v>
      </c>
      <c r="E193" s="108" t="s">
        <v>67</v>
      </c>
      <c r="F193" s="54">
        <f t="shared" ref="F193:L193" si="314">F59</f>
        <v>0</v>
      </c>
      <c r="G193" s="54">
        <f t="shared" si="314"/>
        <v>0</v>
      </c>
      <c r="H193" s="54">
        <f t="shared" si="314"/>
        <v>0</v>
      </c>
      <c r="I193" s="54">
        <f t="shared" si="314"/>
        <v>0</v>
      </c>
      <c r="J193" s="54">
        <f t="shared" si="314"/>
        <v>0</v>
      </c>
      <c r="K193" s="54">
        <f t="shared" si="314"/>
        <v>0</v>
      </c>
      <c r="L193" s="54">
        <f t="shared" si="314"/>
        <v>0</v>
      </c>
      <c r="M193" s="111" t="s">
        <v>129</v>
      </c>
      <c r="O193" s="125"/>
    </row>
    <row r="194" spans="1:15" s="17" customFormat="1" ht="15.75">
      <c r="A194" s="34">
        <v>201830</v>
      </c>
      <c r="B194" s="38" t="e">
        <f t="shared" si="307"/>
        <v>#N/A</v>
      </c>
      <c r="C194" s="34">
        <v>201052</v>
      </c>
      <c r="D194" s="50" t="s">
        <v>130</v>
      </c>
      <c r="E194" s="42" t="s">
        <v>114</v>
      </c>
      <c r="F194" s="111" t="s">
        <v>129</v>
      </c>
      <c r="G194" s="110">
        <f>ROUND(IF(F193,G193/F193*100,0),1)</f>
        <v>0</v>
      </c>
      <c r="H194" s="110">
        <f t="shared" ref="H194" si="315">ROUND(IF(G193,H193/G193*100,0),1)</f>
        <v>0</v>
      </c>
      <c r="I194" s="110">
        <f t="shared" ref="I194" si="316">ROUND(IF(H193,I193/H193*100,0),1)</f>
        <v>0</v>
      </c>
      <c r="J194" s="110">
        <f t="shared" ref="J194" si="317">ROUND(IF(I193,J193/I193*100,0),1)</f>
        <v>0</v>
      </c>
      <c r="K194" s="110">
        <f t="shared" ref="K194" si="318">ROUND(IF(J193,K193/J193*100,0),1)</f>
        <v>0</v>
      </c>
      <c r="L194" s="110">
        <f t="shared" ref="L194" si="319">ROUND(IF(K193,L193/K193*100,0),1)</f>
        <v>0</v>
      </c>
      <c r="M194" s="111" t="s">
        <v>129</v>
      </c>
      <c r="O194" s="125"/>
    </row>
    <row r="195" spans="1:15" s="17" customFormat="1" ht="15.75">
      <c r="A195" s="34">
        <v>201840</v>
      </c>
      <c r="B195" s="38" t="e">
        <f t="shared" si="307"/>
        <v>#N/A</v>
      </c>
      <c r="C195" s="34">
        <v>200053</v>
      </c>
      <c r="D195" s="37" t="s">
        <v>84</v>
      </c>
      <c r="E195" s="108" t="s">
        <v>67</v>
      </c>
      <c r="F195" s="54">
        <f t="shared" ref="F195:L195" si="320">F91</f>
        <v>221</v>
      </c>
      <c r="G195" s="54">
        <f t="shared" si="320"/>
        <v>210.4</v>
      </c>
      <c r="H195" s="54">
        <f t="shared" si="320"/>
        <v>225.9</v>
      </c>
      <c r="I195" s="54">
        <f t="shared" si="320"/>
        <v>231.4</v>
      </c>
      <c r="J195" s="54">
        <f t="shared" si="320"/>
        <v>237.2</v>
      </c>
      <c r="K195" s="54">
        <f t="shared" si="320"/>
        <v>243.4</v>
      </c>
      <c r="L195" s="54">
        <f t="shared" si="320"/>
        <v>250.2</v>
      </c>
      <c r="M195" s="111" t="s">
        <v>129</v>
      </c>
      <c r="O195" s="125"/>
    </row>
    <row r="196" spans="1:15" s="17" customFormat="1" ht="15.75">
      <c r="A196" s="34">
        <v>201850</v>
      </c>
      <c r="B196" s="38" t="e">
        <f t="shared" si="307"/>
        <v>#N/A</v>
      </c>
      <c r="C196" s="34">
        <v>201053</v>
      </c>
      <c r="D196" s="50" t="s">
        <v>130</v>
      </c>
      <c r="E196" s="42" t="s">
        <v>114</v>
      </c>
      <c r="F196" s="111" t="s">
        <v>129</v>
      </c>
      <c r="G196" s="110">
        <f>ROUND(IF(F195,G195/F195*100,0),1)</f>
        <v>95.2</v>
      </c>
      <c r="H196" s="110">
        <f t="shared" ref="H196" si="321">ROUND(IF(G195,H195/G195*100,0),1)</f>
        <v>107.4</v>
      </c>
      <c r="I196" s="110">
        <f t="shared" ref="I196" si="322">ROUND(IF(H195,I195/H195*100,0),1)</f>
        <v>102.4</v>
      </c>
      <c r="J196" s="110">
        <f t="shared" ref="J196" si="323">ROUND(IF(I195,J195/I195*100,0),1)</f>
        <v>102.5</v>
      </c>
      <c r="K196" s="110">
        <f t="shared" ref="K196" si="324">ROUND(IF(J195,K195/J195*100,0),1)</f>
        <v>102.6</v>
      </c>
      <c r="L196" s="110">
        <f t="shared" ref="L196" si="325">ROUND(IF(K195,L195/K195*100,0),1)</f>
        <v>102.8</v>
      </c>
      <c r="M196" s="111" t="s">
        <v>129</v>
      </c>
      <c r="O196" s="125"/>
    </row>
    <row r="197" spans="1:15" s="17" customFormat="1" ht="15.75">
      <c r="A197" s="34">
        <v>201860</v>
      </c>
      <c r="B197" s="38" t="e">
        <f t="shared" si="307"/>
        <v>#N/A</v>
      </c>
      <c r="C197" s="34">
        <v>200060</v>
      </c>
      <c r="D197" s="92" t="s">
        <v>69</v>
      </c>
      <c r="E197" s="98" t="s">
        <v>67</v>
      </c>
      <c r="F197" s="46">
        <f t="shared" ref="F197:L197" si="326">ROUND(SUM(F29,F61,F93),1)</f>
        <v>50.4</v>
      </c>
      <c r="G197" s="46">
        <f t="shared" si="326"/>
        <v>48.9</v>
      </c>
      <c r="H197" s="46">
        <f t="shared" si="326"/>
        <v>52.5</v>
      </c>
      <c r="I197" s="46">
        <f t="shared" si="326"/>
        <v>53.7</v>
      </c>
      <c r="J197" s="46">
        <f t="shared" si="326"/>
        <v>55</v>
      </c>
      <c r="K197" s="46">
        <f t="shared" si="326"/>
        <v>56.4</v>
      </c>
      <c r="L197" s="46">
        <f t="shared" si="326"/>
        <v>58</v>
      </c>
      <c r="M197" s="46">
        <f>ROUND(IF(F197,L197/F197*100,0),1)</f>
        <v>115.1</v>
      </c>
      <c r="O197" s="125"/>
    </row>
    <row r="198" spans="1:15" s="17" customFormat="1" ht="15.75">
      <c r="A198" s="34">
        <v>201870</v>
      </c>
      <c r="B198" s="38" t="e">
        <f t="shared" si="307"/>
        <v>#N/A</v>
      </c>
      <c r="C198" s="34">
        <v>201060</v>
      </c>
      <c r="D198" s="50" t="s">
        <v>130</v>
      </c>
      <c r="E198" s="42" t="s">
        <v>114</v>
      </c>
      <c r="F198" s="122"/>
      <c r="G198" s="110">
        <f>ROUND(IF(F197,G197/F197*100,0),1)</f>
        <v>97</v>
      </c>
      <c r="H198" s="110">
        <f t="shared" ref="H198" si="327">ROUND(IF(G197,H197/G197*100,0),1)</f>
        <v>107.4</v>
      </c>
      <c r="I198" s="110">
        <f t="shared" ref="I198" si="328">ROUND(IF(H197,I197/H197*100,0),1)</f>
        <v>102.3</v>
      </c>
      <c r="J198" s="110">
        <f t="shared" ref="J198" si="329">ROUND(IF(I197,J197/I197*100,0),1)</f>
        <v>102.4</v>
      </c>
      <c r="K198" s="110">
        <f t="shared" ref="K198" si="330">ROUND(IF(J197,K197/J197*100,0),1)</f>
        <v>102.5</v>
      </c>
      <c r="L198" s="110">
        <f t="shared" ref="L198" si="331">ROUND(IF(K197,L197/K197*100,0),1)</f>
        <v>102.8</v>
      </c>
      <c r="M198" s="111" t="s">
        <v>129</v>
      </c>
      <c r="O198" s="125"/>
    </row>
    <row r="199" spans="1:15" s="17" customFormat="1" ht="15.75">
      <c r="A199" s="34">
        <v>201880</v>
      </c>
      <c r="B199" s="38"/>
      <c r="C199" s="34"/>
      <c r="D199" s="37" t="s">
        <v>81</v>
      </c>
      <c r="E199" s="35"/>
      <c r="F199" s="111"/>
      <c r="G199" s="54"/>
      <c r="H199" s="54"/>
      <c r="I199" s="54"/>
      <c r="J199" s="54"/>
      <c r="K199" s="54"/>
      <c r="L199" s="54"/>
      <c r="M199" s="54"/>
      <c r="O199" s="125"/>
    </row>
    <row r="200" spans="1:15" s="17" customFormat="1" ht="31.5">
      <c r="A200" s="34">
        <v>201890</v>
      </c>
      <c r="B200" s="38" t="e">
        <f t="shared" ref="B200:B207" si="332">VALUE(CONCATENATE($A$2,$C$4,C200))</f>
        <v>#N/A</v>
      </c>
      <c r="C200" s="34">
        <v>200061</v>
      </c>
      <c r="D200" s="37" t="s">
        <v>82</v>
      </c>
      <c r="E200" s="108" t="s">
        <v>67</v>
      </c>
      <c r="F200" s="54">
        <f t="shared" ref="F200:L200" si="333">F29</f>
        <v>0</v>
      </c>
      <c r="G200" s="54">
        <f t="shared" si="333"/>
        <v>0</v>
      </c>
      <c r="H200" s="54">
        <f t="shared" si="333"/>
        <v>0</v>
      </c>
      <c r="I200" s="54">
        <f t="shared" si="333"/>
        <v>0</v>
      </c>
      <c r="J200" s="54">
        <f t="shared" si="333"/>
        <v>0</v>
      </c>
      <c r="K200" s="54">
        <f t="shared" si="333"/>
        <v>0</v>
      </c>
      <c r="L200" s="54">
        <f t="shared" si="333"/>
        <v>0</v>
      </c>
      <c r="M200" s="111" t="s">
        <v>129</v>
      </c>
      <c r="O200" s="125"/>
    </row>
    <row r="201" spans="1:15" s="17" customFormat="1" ht="15.75">
      <c r="A201" s="34">
        <v>201900</v>
      </c>
      <c r="B201" s="38" t="e">
        <f t="shared" si="332"/>
        <v>#N/A</v>
      </c>
      <c r="C201" s="34">
        <v>201061</v>
      </c>
      <c r="D201" s="50" t="s">
        <v>130</v>
      </c>
      <c r="E201" s="42" t="s">
        <v>114</v>
      </c>
      <c r="F201" s="111" t="s">
        <v>129</v>
      </c>
      <c r="G201" s="110">
        <f>ROUND(IF(F200,G200/F200*100,0),1)</f>
        <v>0</v>
      </c>
      <c r="H201" s="110">
        <f t="shared" ref="H201" si="334">ROUND(IF(G200,H200/G200*100,0),1)</f>
        <v>0</v>
      </c>
      <c r="I201" s="110">
        <f t="shared" ref="I201" si="335">ROUND(IF(H200,I200/H200*100,0),1)</f>
        <v>0</v>
      </c>
      <c r="J201" s="110">
        <f t="shared" ref="J201" si="336">ROUND(IF(I200,J200/I200*100,0),1)</f>
        <v>0</v>
      </c>
      <c r="K201" s="110">
        <f t="shared" ref="K201" si="337">ROUND(IF(J200,K200/J200*100,0),1)</f>
        <v>0</v>
      </c>
      <c r="L201" s="110">
        <f t="shared" ref="L201" si="338">ROUND(IF(K200,L200/K200*100,0),1)</f>
        <v>0</v>
      </c>
      <c r="M201" s="111" t="s">
        <v>129</v>
      </c>
      <c r="O201" s="125"/>
    </row>
    <row r="202" spans="1:15" s="17" customFormat="1" ht="31.5">
      <c r="A202" s="34">
        <v>201910</v>
      </c>
      <c r="B202" s="38" t="e">
        <f t="shared" si="332"/>
        <v>#N/A</v>
      </c>
      <c r="C202" s="34">
        <v>200062</v>
      </c>
      <c r="D202" s="37" t="s">
        <v>83</v>
      </c>
      <c r="E202" s="108" t="s">
        <v>67</v>
      </c>
      <c r="F202" s="54">
        <f t="shared" ref="F202:L202" si="339">F61</f>
        <v>0</v>
      </c>
      <c r="G202" s="54">
        <f t="shared" si="339"/>
        <v>0</v>
      </c>
      <c r="H202" s="54">
        <f t="shared" si="339"/>
        <v>0</v>
      </c>
      <c r="I202" s="54">
        <f t="shared" si="339"/>
        <v>0</v>
      </c>
      <c r="J202" s="54">
        <f t="shared" si="339"/>
        <v>0</v>
      </c>
      <c r="K202" s="54">
        <f t="shared" si="339"/>
        <v>0</v>
      </c>
      <c r="L202" s="54">
        <f t="shared" si="339"/>
        <v>0</v>
      </c>
      <c r="M202" s="111" t="s">
        <v>129</v>
      </c>
      <c r="O202" s="125"/>
    </row>
    <row r="203" spans="1:15" s="17" customFormat="1" ht="15.75">
      <c r="A203" s="34">
        <v>201920</v>
      </c>
      <c r="B203" s="38" t="e">
        <f t="shared" si="332"/>
        <v>#N/A</v>
      </c>
      <c r="C203" s="34">
        <v>201062</v>
      </c>
      <c r="D203" s="50" t="s">
        <v>130</v>
      </c>
      <c r="E203" s="42" t="s">
        <v>114</v>
      </c>
      <c r="F203" s="111" t="s">
        <v>129</v>
      </c>
      <c r="G203" s="110">
        <f>ROUND(IF(F202,G202/F202*100,0),1)</f>
        <v>0</v>
      </c>
      <c r="H203" s="110">
        <f t="shared" ref="H203" si="340">ROUND(IF(G202,H202/G202*100,0),1)</f>
        <v>0</v>
      </c>
      <c r="I203" s="110">
        <f t="shared" ref="I203" si="341">ROUND(IF(H202,I202/H202*100,0),1)</f>
        <v>0</v>
      </c>
      <c r="J203" s="110">
        <f t="shared" ref="J203" si="342">ROUND(IF(I202,J202/I202*100,0),1)</f>
        <v>0</v>
      </c>
      <c r="K203" s="110">
        <f t="shared" ref="K203" si="343">ROUND(IF(J202,K202/J202*100,0),1)</f>
        <v>0</v>
      </c>
      <c r="L203" s="110">
        <f t="shared" ref="L203" si="344">ROUND(IF(K202,L202/K202*100,0),1)</f>
        <v>0</v>
      </c>
      <c r="M203" s="111" t="s">
        <v>129</v>
      </c>
      <c r="O203" s="125"/>
    </row>
    <row r="204" spans="1:15" s="17" customFormat="1" ht="15.75">
      <c r="A204" s="34">
        <v>201930</v>
      </c>
      <c r="B204" s="38" t="e">
        <f t="shared" si="332"/>
        <v>#N/A</v>
      </c>
      <c r="C204" s="34">
        <v>200063</v>
      </c>
      <c r="D204" s="37" t="s">
        <v>84</v>
      </c>
      <c r="E204" s="108" t="s">
        <v>67</v>
      </c>
      <c r="F204" s="54">
        <f t="shared" ref="F204:L204" si="345">F93</f>
        <v>50.4</v>
      </c>
      <c r="G204" s="54">
        <f t="shared" si="345"/>
        <v>48.9</v>
      </c>
      <c r="H204" s="54">
        <f t="shared" si="345"/>
        <v>52.5</v>
      </c>
      <c r="I204" s="54">
        <f t="shared" si="345"/>
        <v>53.7</v>
      </c>
      <c r="J204" s="54">
        <f t="shared" si="345"/>
        <v>55</v>
      </c>
      <c r="K204" s="54">
        <f t="shared" si="345"/>
        <v>56.4</v>
      </c>
      <c r="L204" s="54">
        <f t="shared" si="345"/>
        <v>58</v>
      </c>
      <c r="M204" s="111" t="s">
        <v>129</v>
      </c>
      <c r="O204" s="125"/>
    </row>
    <row r="205" spans="1:15" s="17" customFormat="1" ht="15.75">
      <c r="A205" s="34">
        <v>201940</v>
      </c>
      <c r="B205" s="38" t="e">
        <f t="shared" si="332"/>
        <v>#N/A</v>
      </c>
      <c r="C205" s="34">
        <v>201063</v>
      </c>
      <c r="D205" s="50" t="s">
        <v>130</v>
      </c>
      <c r="E205" s="42" t="s">
        <v>114</v>
      </c>
      <c r="F205" s="111" t="s">
        <v>129</v>
      </c>
      <c r="G205" s="110">
        <f>ROUND(IF(F204,G204/F204*100,0),1)</f>
        <v>97</v>
      </c>
      <c r="H205" s="110">
        <f t="shared" ref="H205" si="346">ROUND(IF(G204,H204/G204*100,0),1)</f>
        <v>107.4</v>
      </c>
      <c r="I205" s="110">
        <f t="shared" ref="I205" si="347">ROUND(IF(H204,I204/H204*100,0),1)</f>
        <v>102.3</v>
      </c>
      <c r="J205" s="110">
        <f t="shared" ref="J205" si="348">ROUND(IF(I204,J204/I204*100,0),1)</f>
        <v>102.4</v>
      </c>
      <c r="K205" s="110">
        <f t="shared" ref="K205" si="349">ROUND(IF(J204,K204/J204*100,0),1)</f>
        <v>102.5</v>
      </c>
      <c r="L205" s="110">
        <f t="shared" ref="L205" si="350">ROUND(IF(K204,L204/K204*100,0),1)</f>
        <v>102.8</v>
      </c>
      <c r="M205" s="111" t="s">
        <v>129</v>
      </c>
      <c r="O205" s="125"/>
    </row>
    <row r="206" spans="1:15" s="17" customFormat="1" ht="15.75">
      <c r="A206" s="34">
        <v>201950</v>
      </c>
      <c r="B206" s="38" t="e">
        <f t="shared" si="332"/>
        <v>#N/A</v>
      </c>
      <c r="C206" s="34">
        <v>200070</v>
      </c>
      <c r="D206" s="92" t="s">
        <v>70</v>
      </c>
      <c r="E206" s="98" t="s">
        <v>67</v>
      </c>
      <c r="F206" s="46">
        <f t="shared" ref="F206:L206" si="351">ROUND(SUM(F31,F63,F95),1)</f>
        <v>25</v>
      </c>
      <c r="G206" s="46">
        <f t="shared" si="351"/>
        <v>24.3</v>
      </c>
      <c r="H206" s="46">
        <f t="shared" si="351"/>
        <v>26</v>
      </c>
      <c r="I206" s="46">
        <f t="shared" si="351"/>
        <v>26.6</v>
      </c>
      <c r="J206" s="46">
        <f t="shared" si="351"/>
        <v>27.2</v>
      </c>
      <c r="K206" s="46">
        <f t="shared" si="351"/>
        <v>27.9</v>
      </c>
      <c r="L206" s="46">
        <f t="shared" si="351"/>
        <v>28.7</v>
      </c>
      <c r="M206" s="46">
        <f>ROUND(IF(F206,L206/F206*100,0),1)</f>
        <v>114.8</v>
      </c>
      <c r="O206" s="125"/>
    </row>
    <row r="207" spans="1:15" s="17" customFormat="1" ht="15.75">
      <c r="A207" s="34">
        <v>201960</v>
      </c>
      <c r="B207" s="38" t="e">
        <f t="shared" si="332"/>
        <v>#N/A</v>
      </c>
      <c r="C207" s="34">
        <v>201070</v>
      </c>
      <c r="D207" s="50" t="s">
        <v>130</v>
      </c>
      <c r="E207" s="42" t="s">
        <v>114</v>
      </c>
      <c r="F207" s="122"/>
      <c r="G207" s="110">
        <f>ROUND(IF(F206,G206/F206*100,0),1)</f>
        <v>97.2</v>
      </c>
      <c r="H207" s="110">
        <f t="shared" ref="H207" si="352">ROUND(IF(G206,H206/G206*100,0),1)</f>
        <v>107</v>
      </c>
      <c r="I207" s="110">
        <f t="shared" ref="I207" si="353">ROUND(IF(H206,I206/H206*100,0),1)</f>
        <v>102.3</v>
      </c>
      <c r="J207" s="110">
        <f t="shared" ref="J207" si="354">ROUND(IF(I206,J206/I206*100,0),1)</f>
        <v>102.3</v>
      </c>
      <c r="K207" s="110">
        <f t="shared" ref="K207" si="355">ROUND(IF(J206,K206/J206*100,0),1)</f>
        <v>102.6</v>
      </c>
      <c r="L207" s="110">
        <f t="shared" ref="L207" si="356">ROUND(IF(K206,L206/K206*100,0),1)</f>
        <v>102.9</v>
      </c>
      <c r="M207" s="111" t="s">
        <v>129</v>
      </c>
      <c r="O207" s="125"/>
    </row>
    <row r="208" spans="1:15" s="17" customFormat="1" ht="15.75">
      <c r="A208" s="34">
        <v>201970</v>
      </c>
      <c r="B208" s="38"/>
      <c r="C208" s="34"/>
      <c r="D208" s="37" t="s">
        <v>81</v>
      </c>
      <c r="E208" s="35"/>
      <c r="F208" s="54"/>
      <c r="G208" s="54"/>
      <c r="H208" s="54"/>
      <c r="I208" s="54"/>
      <c r="J208" s="54"/>
      <c r="K208" s="54"/>
      <c r="L208" s="54"/>
      <c r="M208" s="54"/>
      <c r="O208" s="125"/>
    </row>
    <row r="209" spans="1:15" s="17" customFormat="1" ht="31.5">
      <c r="A209" s="34">
        <v>201980</v>
      </c>
      <c r="B209" s="38" t="e">
        <f t="shared" ref="B209:B216" si="357">VALUE(CONCATENATE($A$2,$C$4,C209))</f>
        <v>#N/A</v>
      </c>
      <c r="C209" s="34">
        <v>200071</v>
      </c>
      <c r="D209" s="37" t="s">
        <v>82</v>
      </c>
      <c r="E209" s="108" t="s">
        <v>67</v>
      </c>
      <c r="F209" s="54">
        <f t="shared" ref="F209:L209" si="358">F31</f>
        <v>0</v>
      </c>
      <c r="G209" s="54">
        <f t="shared" si="358"/>
        <v>0</v>
      </c>
      <c r="H209" s="54">
        <f t="shared" si="358"/>
        <v>0</v>
      </c>
      <c r="I209" s="54">
        <f t="shared" si="358"/>
        <v>0</v>
      </c>
      <c r="J209" s="54">
        <f t="shared" si="358"/>
        <v>0</v>
      </c>
      <c r="K209" s="54">
        <f t="shared" si="358"/>
        <v>0</v>
      </c>
      <c r="L209" s="54">
        <f t="shared" si="358"/>
        <v>0</v>
      </c>
      <c r="M209" s="111" t="s">
        <v>129</v>
      </c>
      <c r="O209" s="125"/>
    </row>
    <row r="210" spans="1:15" s="17" customFormat="1" ht="15.75">
      <c r="A210" s="34">
        <v>201990</v>
      </c>
      <c r="B210" s="38" t="e">
        <f t="shared" si="357"/>
        <v>#N/A</v>
      </c>
      <c r="C210" s="34">
        <v>201071</v>
      </c>
      <c r="D210" s="50" t="s">
        <v>130</v>
      </c>
      <c r="E210" s="42" t="s">
        <v>114</v>
      </c>
      <c r="F210" s="111" t="s">
        <v>129</v>
      </c>
      <c r="G210" s="110">
        <f>ROUND(IF(F209,G209/F209*100,0),1)</f>
        <v>0</v>
      </c>
      <c r="H210" s="110">
        <f t="shared" ref="H210" si="359">ROUND(IF(G209,H209/G209*100,0),1)</f>
        <v>0</v>
      </c>
      <c r="I210" s="110">
        <f t="shared" ref="I210" si="360">ROUND(IF(H209,I209/H209*100,0),1)</f>
        <v>0</v>
      </c>
      <c r="J210" s="110">
        <f t="shared" ref="J210" si="361">ROUND(IF(I209,J209/I209*100,0),1)</f>
        <v>0</v>
      </c>
      <c r="K210" s="110">
        <f t="shared" ref="K210" si="362">ROUND(IF(J209,K209/J209*100,0),1)</f>
        <v>0</v>
      </c>
      <c r="L210" s="110">
        <f t="shared" ref="L210" si="363">ROUND(IF(K209,L209/K209*100,0),1)</f>
        <v>0</v>
      </c>
      <c r="M210" s="111" t="s">
        <v>129</v>
      </c>
      <c r="O210" s="125"/>
    </row>
    <row r="211" spans="1:15" s="17" customFormat="1" ht="31.5">
      <c r="A211" s="34">
        <v>202000</v>
      </c>
      <c r="B211" s="38" t="e">
        <f t="shared" si="357"/>
        <v>#N/A</v>
      </c>
      <c r="C211" s="34">
        <v>200072</v>
      </c>
      <c r="D211" s="37" t="s">
        <v>83</v>
      </c>
      <c r="E211" s="108" t="s">
        <v>67</v>
      </c>
      <c r="F211" s="54">
        <f t="shared" ref="F211:L211" si="364">F63</f>
        <v>0</v>
      </c>
      <c r="G211" s="54">
        <f t="shared" si="364"/>
        <v>0</v>
      </c>
      <c r="H211" s="54">
        <f t="shared" si="364"/>
        <v>0</v>
      </c>
      <c r="I211" s="54">
        <f t="shared" si="364"/>
        <v>0</v>
      </c>
      <c r="J211" s="54">
        <f t="shared" si="364"/>
        <v>0</v>
      </c>
      <c r="K211" s="54">
        <f t="shared" si="364"/>
        <v>0</v>
      </c>
      <c r="L211" s="54">
        <f t="shared" si="364"/>
        <v>0</v>
      </c>
      <c r="M211" s="111" t="s">
        <v>129</v>
      </c>
      <c r="O211" s="125"/>
    </row>
    <row r="212" spans="1:15" s="17" customFormat="1" ht="15.75">
      <c r="A212" s="34">
        <v>202010</v>
      </c>
      <c r="B212" s="38" t="e">
        <f t="shared" si="357"/>
        <v>#N/A</v>
      </c>
      <c r="C212" s="34">
        <v>201072</v>
      </c>
      <c r="D212" s="50" t="s">
        <v>130</v>
      </c>
      <c r="E212" s="42" t="s">
        <v>114</v>
      </c>
      <c r="F212" s="111" t="s">
        <v>129</v>
      </c>
      <c r="G212" s="110">
        <f>ROUND(IF(F211,G211/F211*100,0),1)</f>
        <v>0</v>
      </c>
      <c r="H212" s="110">
        <f t="shared" ref="H212" si="365">ROUND(IF(G211,H211/G211*100,0),1)</f>
        <v>0</v>
      </c>
      <c r="I212" s="110">
        <f t="shared" ref="I212" si="366">ROUND(IF(H211,I211/H211*100,0),1)</f>
        <v>0</v>
      </c>
      <c r="J212" s="110">
        <f t="shared" ref="J212" si="367">ROUND(IF(I211,J211/I211*100,0),1)</f>
        <v>0</v>
      </c>
      <c r="K212" s="110">
        <f t="shared" ref="K212" si="368">ROUND(IF(J211,K211/J211*100,0),1)</f>
        <v>0</v>
      </c>
      <c r="L212" s="110">
        <f t="shared" ref="L212" si="369">ROUND(IF(K211,L211/K211*100,0),1)</f>
        <v>0</v>
      </c>
      <c r="M212" s="111" t="s">
        <v>129</v>
      </c>
      <c r="O212" s="125"/>
    </row>
    <row r="213" spans="1:15" s="17" customFormat="1" ht="15.75">
      <c r="A213" s="34">
        <v>202020</v>
      </c>
      <c r="B213" s="38" t="e">
        <f t="shared" si="357"/>
        <v>#N/A</v>
      </c>
      <c r="C213" s="34">
        <v>200073</v>
      </c>
      <c r="D213" s="37" t="s">
        <v>84</v>
      </c>
      <c r="E213" s="108" t="s">
        <v>67</v>
      </c>
      <c r="F213" s="54">
        <f t="shared" ref="F213:L213" si="370">F95</f>
        <v>25</v>
      </c>
      <c r="G213" s="54">
        <f t="shared" si="370"/>
        <v>24.3</v>
      </c>
      <c r="H213" s="54">
        <f t="shared" si="370"/>
        <v>26</v>
      </c>
      <c r="I213" s="54">
        <f t="shared" si="370"/>
        <v>26.6</v>
      </c>
      <c r="J213" s="54">
        <f t="shared" si="370"/>
        <v>27.2</v>
      </c>
      <c r="K213" s="54">
        <f t="shared" si="370"/>
        <v>27.9</v>
      </c>
      <c r="L213" s="54">
        <f t="shared" si="370"/>
        <v>28.7</v>
      </c>
      <c r="M213" s="111" t="s">
        <v>129</v>
      </c>
      <c r="O213" s="125"/>
    </row>
    <row r="214" spans="1:15" s="17" customFormat="1" ht="15.75">
      <c r="A214" s="34">
        <v>202030</v>
      </c>
      <c r="B214" s="38" t="e">
        <f t="shared" si="357"/>
        <v>#N/A</v>
      </c>
      <c r="C214" s="34">
        <v>201073</v>
      </c>
      <c r="D214" s="50" t="s">
        <v>130</v>
      </c>
      <c r="E214" s="42" t="s">
        <v>114</v>
      </c>
      <c r="F214" s="111" t="s">
        <v>129</v>
      </c>
      <c r="G214" s="110">
        <f>ROUND(IF(F213,G213/F213*100,0),1)</f>
        <v>97.2</v>
      </c>
      <c r="H214" s="110">
        <f t="shared" ref="H214" si="371">ROUND(IF(G213,H213/G213*100,0),1)</f>
        <v>107</v>
      </c>
      <c r="I214" s="110">
        <f t="shared" ref="I214" si="372">ROUND(IF(H213,I213/H213*100,0),1)</f>
        <v>102.3</v>
      </c>
      <c r="J214" s="110">
        <f t="shared" ref="J214" si="373">ROUND(IF(I213,J213/I213*100,0),1)</f>
        <v>102.3</v>
      </c>
      <c r="K214" s="110">
        <f t="shared" ref="K214" si="374">ROUND(IF(J213,K213/J213*100,0),1)</f>
        <v>102.6</v>
      </c>
      <c r="L214" s="110">
        <f t="shared" ref="L214" si="375">ROUND(IF(K213,L213/K213*100,0),1)</f>
        <v>102.9</v>
      </c>
      <c r="M214" s="111" t="s">
        <v>129</v>
      </c>
      <c r="O214" s="125"/>
    </row>
    <row r="215" spans="1:15" s="17" customFormat="1" ht="15.75">
      <c r="A215" s="34">
        <v>202040</v>
      </c>
      <c r="B215" s="38" t="e">
        <f t="shared" si="357"/>
        <v>#N/A</v>
      </c>
      <c r="C215" s="34">
        <v>200080</v>
      </c>
      <c r="D215" s="92" t="s">
        <v>71</v>
      </c>
      <c r="E215" s="98" t="s">
        <v>67</v>
      </c>
      <c r="F215" s="46">
        <f t="shared" ref="F215:L215" si="376">ROUND(SUM(F33,F65,F97),1)</f>
        <v>5</v>
      </c>
      <c r="G215" s="46">
        <f t="shared" si="376"/>
        <v>4.8</v>
      </c>
      <c r="H215" s="46">
        <f t="shared" si="376"/>
        <v>5.0999999999999996</v>
      </c>
      <c r="I215" s="46">
        <f t="shared" si="376"/>
        <v>5.2</v>
      </c>
      <c r="J215" s="46">
        <f t="shared" si="376"/>
        <v>5.3</v>
      </c>
      <c r="K215" s="46">
        <f t="shared" si="376"/>
        <v>5.4</v>
      </c>
      <c r="L215" s="46">
        <f t="shared" si="376"/>
        <v>5.5</v>
      </c>
      <c r="M215" s="46">
        <f>ROUND(IF(F215,L215/F215*100,0),1)</f>
        <v>110</v>
      </c>
      <c r="O215" s="125"/>
    </row>
    <row r="216" spans="1:15" s="17" customFormat="1" ht="15.75">
      <c r="A216" s="34">
        <v>202050</v>
      </c>
      <c r="B216" s="38" t="e">
        <f t="shared" si="357"/>
        <v>#N/A</v>
      </c>
      <c r="C216" s="34">
        <v>201080</v>
      </c>
      <c r="D216" s="50" t="s">
        <v>130</v>
      </c>
      <c r="E216" s="42" t="s">
        <v>114</v>
      </c>
      <c r="F216" s="122"/>
      <c r="G216" s="110">
        <f>ROUND(IF(F215,G215/F215*100,0),1)</f>
        <v>96</v>
      </c>
      <c r="H216" s="110">
        <f t="shared" ref="H216" si="377">ROUND(IF(G215,H215/G215*100,0),1)</f>
        <v>106.3</v>
      </c>
      <c r="I216" s="110">
        <f t="shared" ref="I216" si="378">ROUND(IF(H215,I215/H215*100,0),1)</f>
        <v>102</v>
      </c>
      <c r="J216" s="110">
        <f t="shared" ref="J216" si="379">ROUND(IF(I215,J215/I215*100,0),1)</f>
        <v>101.9</v>
      </c>
      <c r="K216" s="110">
        <f t="shared" ref="K216" si="380">ROUND(IF(J215,K215/J215*100,0),1)</f>
        <v>101.9</v>
      </c>
      <c r="L216" s="110">
        <f t="shared" ref="L216" si="381">ROUND(IF(K215,L215/K215*100,0),1)</f>
        <v>101.9</v>
      </c>
      <c r="M216" s="111" t="s">
        <v>129</v>
      </c>
      <c r="O216" s="125"/>
    </row>
    <row r="217" spans="1:15" s="17" customFormat="1" ht="15.75">
      <c r="A217" s="34">
        <v>202060</v>
      </c>
      <c r="B217" s="38"/>
      <c r="C217" s="34"/>
      <c r="D217" s="37" t="s">
        <v>81</v>
      </c>
      <c r="E217" s="35"/>
      <c r="F217" s="54"/>
      <c r="G217" s="54"/>
      <c r="H217" s="54"/>
      <c r="I217" s="54"/>
      <c r="J217" s="54"/>
      <c r="K217" s="54"/>
      <c r="L217" s="54"/>
      <c r="M217" s="54"/>
      <c r="O217" s="125"/>
    </row>
    <row r="218" spans="1:15" s="17" customFormat="1" ht="31.5">
      <c r="A218" s="34">
        <v>202070</v>
      </c>
      <c r="B218" s="38" t="e">
        <f t="shared" ref="B218:B223" si="382">VALUE(CONCATENATE($A$2,$C$4,C218))</f>
        <v>#N/A</v>
      </c>
      <c r="C218" s="34">
        <v>200081</v>
      </c>
      <c r="D218" s="37" t="s">
        <v>82</v>
      </c>
      <c r="E218" s="108" t="s">
        <v>67</v>
      </c>
      <c r="F218" s="54">
        <f t="shared" ref="F218:L218" si="383">F33</f>
        <v>0</v>
      </c>
      <c r="G218" s="54">
        <f t="shared" si="383"/>
        <v>0</v>
      </c>
      <c r="H218" s="54">
        <f t="shared" si="383"/>
        <v>0</v>
      </c>
      <c r="I218" s="54">
        <f t="shared" si="383"/>
        <v>0</v>
      </c>
      <c r="J218" s="54">
        <f t="shared" si="383"/>
        <v>0</v>
      </c>
      <c r="K218" s="54">
        <f t="shared" si="383"/>
        <v>0</v>
      </c>
      <c r="L218" s="54">
        <f t="shared" si="383"/>
        <v>0</v>
      </c>
      <c r="M218" s="111" t="s">
        <v>129</v>
      </c>
      <c r="O218" s="125"/>
    </row>
    <row r="219" spans="1:15" s="17" customFormat="1" ht="15.75">
      <c r="A219" s="34">
        <v>202080</v>
      </c>
      <c r="B219" s="38" t="e">
        <f t="shared" si="382"/>
        <v>#N/A</v>
      </c>
      <c r="C219" s="34">
        <v>201081</v>
      </c>
      <c r="D219" s="50" t="s">
        <v>130</v>
      </c>
      <c r="E219" s="42" t="s">
        <v>114</v>
      </c>
      <c r="F219" s="111" t="s">
        <v>129</v>
      </c>
      <c r="G219" s="110">
        <f>ROUND(IF(F218,G218/F218*100,0),1)</f>
        <v>0</v>
      </c>
      <c r="H219" s="110">
        <f t="shared" ref="H219" si="384">ROUND(IF(G218,H218/G218*100,0),1)</f>
        <v>0</v>
      </c>
      <c r="I219" s="110">
        <f t="shared" ref="I219" si="385">ROUND(IF(H218,I218/H218*100,0),1)</f>
        <v>0</v>
      </c>
      <c r="J219" s="110">
        <f t="shared" ref="J219" si="386">ROUND(IF(I218,J218/I218*100,0),1)</f>
        <v>0</v>
      </c>
      <c r="K219" s="110">
        <f t="shared" ref="K219" si="387">ROUND(IF(J218,K218/J218*100,0),1)</f>
        <v>0</v>
      </c>
      <c r="L219" s="110">
        <f t="shared" ref="L219" si="388">ROUND(IF(K218,L218/K218*100,0),1)</f>
        <v>0</v>
      </c>
      <c r="M219" s="111" t="s">
        <v>129</v>
      </c>
      <c r="O219" s="125"/>
    </row>
    <row r="220" spans="1:15" s="17" customFormat="1" ht="31.5">
      <c r="A220" s="34">
        <v>202090</v>
      </c>
      <c r="B220" s="38" t="e">
        <f t="shared" si="382"/>
        <v>#N/A</v>
      </c>
      <c r="C220" s="34">
        <v>200082</v>
      </c>
      <c r="D220" s="37" t="s">
        <v>83</v>
      </c>
      <c r="E220" s="108" t="s">
        <v>67</v>
      </c>
      <c r="F220" s="54">
        <f t="shared" ref="F220:L220" si="389">F65</f>
        <v>0</v>
      </c>
      <c r="G220" s="54">
        <f t="shared" si="389"/>
        <v>0</v>
      </c>
      <c r="H220" s="54">
        <f t="shared" si="389"/>
        <v>0</v>
      </c>
      <c r="I220" s="54">
        <f t="shared" si="389"/>
        <v>0</v>
      </c>
      <c r="J220" s="54">
        <f t="shared" si="389"/>
        <v>0</v>
      </c>
      <c r="K220" s="54">
        <f t="shared" si="389"/>
        <v>0</v>
      </c>
      <c r="L220" s="54">
        <f t="shared" si="389"/>
        <v>0</v>
      </c>
      <c r="M220" s="111" t="s">
        <v>129</v>
      </c>
      <c r="O220" s="125"/>
    </row>
    <row r="221" spans="1:15" s="17" customFormat="1" ht="15.75">
      <c r="A221" s="34">
        <v>202100</v>
      </c>
      <c r="B221" s="38" t="e">
        <f t="shared" si="382"/>
        <v>#N/A</v>
      </c>
      <c r="C221" s="34">
        <v>201082</v>
      </c>
      <c r="D221" s="50" t="s">
        <v>130</v>
      </c>
      <c r="E221" s="42" t="s">
        <v>114</v>
      </c>
      <c r="F221" s="111" t="s">
        <v>129</v>
      </c>
      <c r="G221" s="110">
        <f>ROUND(IF(F220,G220/F220*100,0),1)</f>
        <v>0</v>
      </c>
      <c r="H221" s="110">
        <f t="shared" ref="H221" si="390">ROUND(IF(G220,H220/G220*100,0),1)</f>
        <v>0</v>
      </c>
      <c r="I221" s="110">
        <f t="shared" ref="I221" si="391">ROUND(IF(H220,I220/H220*100,0),1)</f>
        <v>0</v>
      </c>
      <c r="J221" s="110">
        <f t="shared" ref="J221" si="392">ROUND(IF(I220,J220/I220*100,0),1)</f>
        <v>0</v>
      </c>
      <c r="K221" s="110">
        <f t="shared" ref="K221" si="393">ROUND(IF(J220,K220/J220*100,0),1)</f>
        <v>0</v>
      </c>
      <c r="L221" s="110">
        <f t="shared" ref="L221" si="394">ROUND(IF(K220,L220/K220*100,0),1)</f>
        <v>0</v>
      </c>
      <c r="M221" s="111" t="s">
        <v>129</v>
      </c>
      <c r="O221" s="125"/>
    </row>
    <row r="222" spans="1:15" s="17" customFormat="1" ht="15.75">
      <c r="A222" s="34">
        <v>202110</v>
      </c>
      <c r="B222" s="38" t="e">
        <f t="shared" si="382"/>
        <v>#N/A</v>
      </c>
      <c r="C222" s="34">
        <v>200083</v>
      </c>
      <c r="D222" s="37" t="s">
        <v>84</v>
      </c>
      <c r="E222" s="108" t="s">
        <v>67</v>
      </c>
      <c r="F222" s="54">
        <f t="shared" ref="F222:L222" si="395">F97</f>
        <v>5</v>
      </c>
      <c r="G222" s="54">
        <f t="shared" si="395"/>
        <v>4.8</v>
      </c>
      <c r="H222" s="54">
        <f t="shared" si="395"/>
        <v>5.0999999999999996</v>
      </c>
      <c r="I222" s="54">
        <f t="shared" si="395"/>
        <v>5.2</v>
      </c>
      <c r="J222" s="54">
        <f t="shared" si="395"/>
        <v>5.3</v>
      </c>
      <c r="K222" s="54">
        <f t="shared" si="395"/>
        <v>5.4</v>
      </c>
      <c r="L222" s="54">
        <f t="shared" si="395"/>
        <v>5.5</v>
      </c>
      <c r="M222" s="111" t="s">
        <v>129</v>
      </c>
      <c r="O222" s="125"/>
    </row>
    <row r="223" spans="1:15" s="17" customFormat="1" ht="15.75">
      <c r="A223" s="34">
        <v>202120</v>
      </c>
      <c r="B223" s="38" t="e">
        <f t="shared" si="382"/>
        <v>#N/A</v>
      </c>
      <c r="C223" s="34">
        <v>201083</v>
      </c>
      <c r="D223" s="50" t="s">
        <v>130</v>
      </c>
      <c r="E223" s="42" t="s">
        <v>114</v>
      </c>
      <c r="F223" s="111" t="s">
        <v>129</v>
      </c>
      <c r="G223" s="110">
        <f>ROUND(IF(F222,G222/F222*100,0),1)</f>
        <v>96</v>
      </c>
      <c r="H223" s="110">
        <f t="shared" ref="H223" si="396">ROUND(IF(G222,H222/G222*100,0),1)</f>
        <v>106.3</v>
      </c>
      <c r="I223" s="110">
        <f t="shared" ref="I223" si="397">ROUND(IF(H222,I222/H222*100,0),1)</f>
        <v>102</v>
      </c>
      <c r="J223" s="110">
        <f t="shared" ref="J223" si="398">ROUND(IF(I222,J222/I222*100,0),1)</f>
        <v>101.9</v>
      </c>
      <c r="K223" s="110">
        <f t="shared" ref="K223" si="399">ROUND(IF(J222,K222/J222*100,0),1)</f>
        <v>101.9</v>
      </c>
      <c r="L223" s="110">
        <f t="shared" ref="L223" si="400">ROUND(IF(K222,L222/K222*100,0),1)</f>
        <v>101.9</v>
      </c>
      <c r="M223" s="111" t="s">
        <v>129</v>
      </c>
      <c r="O223" s="125"/>
    </row>
    <row r="224" spans="1:15" s="17" customFormat="1" ht="15.75">
      <c r="A224" s="34">
        <v>202130</v>
      </c>
      <c r="B224" s="38"/>
      <c r="C224" s="34"/>
      <c r="D224" s="77" t="s">
        <v>97</v>
      </c>
      <c r="E224" s="96"/>
      <c r="F224" s="49"/>
      <c r="G224" s="49"/>
      <c r="H224" s="49"/>
      <c r="I224" s="49"/>
      <c r="J224" s="49"/>
      <c r="K224" s="49"/>
      <c r="L224" s="49"/>
      <c r="M224" s="49"/>
      <c r="O224" s="125"/>
    </row>
    <row r="225" spans="1:15" s="17" customFormat="1" ht="47.25">
      <c r="A225" s="34">
        <v>202140</v>
      </c>
      <c r="B225" s="38" t="e">
        <f t="shared" ref="B225:B230" si="401">VALUE(CONCATENATE($A$2,$C$4,C225))</f>
        <v>#N/A</v>
      </c>
      <c r="C225" s="34">
        <v>30000</v>
      </c>
      <c r="D225" s="77" t="s">
        <v>98</v>
      </c>
      <c r="E225" s="97" t="s">
        <v>87</v>
      </c>
      <c r="F225" s="46">
        <f t="shared" ref="F225:L225" si="402">F125</f>
        <v>10682.9</v>
      </c>
      <c r="G225" s="46">
        <f t="shared" si="402"/>
        <v>10373</v>
      </c>
      <c r="H225" s="46">
        <f t="shared" si="402"/>
        <v>11140.7</v>
      </c>
      <c r="I225" s="46">
        <f t="shared" si="402"/>
        <v>13290.409472000001</v>
      </c>
      <c r="J225" s="46">
        <f t="shared" si="402"/>
        <v>14848.709982592001</v>
      </c>
      <c r="K225" s="46">
        <f t="shared" si="402"/>
        <v>15935.576158477805</v>
      </c>
      <c r="L225" s="46">
        <f t="shared" si="402"/>
        <v>17037.043182551788</v>
      </c>
      <c r="M225" s="46">
        <f>ROUND(IF(F225,L225/F225*100,0),1)</f>
        <v>159.5</v>
      </c>
      <c r="O225" s="125"/>
    </row>
    <row r="226" spans="1:15" s="17" customFormat="1" ht="31.5">
      <c r="A226" s="34">
        <v>202150</v>
      </c>
      <c r="B226" s="38" t="e">
        <f t="shared" si="401"/>
        <v>#N/A</v>
      </c>
      <c r="C226" s="34">
        <v>301000</v>
      </c>
      <c r="D226" s="47" t="s">
        <v>131</v>
      </c>
      <c r="E226" s="31" t="s">
        <v>89</v>
      </c>
      <c r="F226" s="122"/>
      <c r="G226" s="110">
        <f>ROUND(IF(F225,G225/F225*100,0),1)</f>
        <v>97.1</v>
      </c>
      <c r="H226" s="110">
        <f t="shared" ref="H226" si="403">ROUND(IF(G225,H225/G225*100,0),1)</f>
        <v>107.4</v>
      </c>
      <c r="I226" s="110">
        <f t="shared" ref="I226" si="404">ROUND(IF(H225,I225/H225*100,0),1)</f>
        <v>119.3</v>
      </c>
      <c r="J226" s="110">
        <f t="shared" ref="J226" si="405">ROUND(IF(I225,J225/I225*100,0),1)</f>
        <v>111.7</v>
      </c>
      <c r="K226" s="110">
        <f t="shared" ref="K226" si="406">ROUND(IF(J225,K225/J225*100,0),1)</f>
        <v>107.3</v>
      </c>
      <c r="L226" s="110">
        <f t="shared" ref="L226" si="407">ROUND(IF(K225,L225/K225*100,0),1)</f>
        <v>106.9</v>
      </c>
      <c r="M226" s="111" t="s">
        <v>129</v>
      </c>
      <c r="O226" s="125"/>
    </row>
    <row r="227" spans="1:15" s="17" customFormat="1" ht="31.5">
      <c r="A227" s="34">
        <v>202160</v>
      </c>
      <c r="B227" s="38" t="e">
        <f t="shared" si="401"/>
        <v>#N/A</v>
      </c>
      <c r="C227" s="34">
        <v>302000</v>
      </c>
      <c r="D227" s="28" t="s">
        <v>99</v>
      </c>
      <c r="E227" s="21" t="s">
        <v>89</v>
      </c>
      <c r="F227" s="48">
        <f t="shared" ref="F227:L228" si="408">F126</f>
        <v>0</v>
      </c>
      <c r="G227" s="48">
        <f t="shared" si="408"/>
        <v>97.1</v>
      </c>
      <c r="H227" s="48">
        <f t="shared" si="408"/>
        <v>107.4</v>
      </c>
      <c r="I227" s="48">
        <f t="shared" si="408"/>
        <v>102.4</v>
      </c>
      <c r="J227" s="48">
        <f t="shared" si="408"/>
        <v>102.5</v>
      </c>
      <c r="K227" s="48">
        <f t="shared" si="408"/>
        <v>102.6</v>
      </c>
      <c r="L227" s="48">
        <f t="shared" si="408"/>
        <v>102.8</v>
      </c>
      <c r="M227" s="111" t="s">
        <v>129</v>
      </c>
      <c r="O227" s="125"/>
    </row>
    <row r="228" spans="1:15" s="17" customFormat="1" ht="31.5">
      <c r="A228" s="34">
        <v>202170</v>
      </c>
      <c r="B228" s="38" t="e">
        <f t="shared" si="401"/>
        <v>#N/A</v>
      </c>
      <c r="C228" s="34">
        <v>303000</v>
      </c>
      <c r="D228" s="28" t="s">
        <v>100</v>
      </c>
      <c r="E228" s="21" t="s">
        <v>89</v>
      </c>
      <c r="F228" s="48">
        <f t="shared" si="408"/>
        <v>0</v>
      </c>
      <c r="G228" s="48">
        <f t="shared" si="408"/>
        <v>119.4</v>
      </c>
      <c r="H228" s="48">
        <f t="shared" si="408"/>
        <v>121.6</v>
      </c>
      <c r="I228" s="48">
        <f t="shared" si="408"/>
        <v>116.5</v>
      </c>
      <c r="J228" s="48">
        <f t="shared" si="408"/>
        <v>109</v>
      </c>
      <c r="K228" s="48">
        <f t="shared" si="408"/>
        <v>104.6</v>
      </c>
      <c r="L228" s="48">
        <f t="shared" si="408"/>
        <v>104</v>
      </c>
      <c r="M228" s="111" t="s">
        <v>129</v>
      </c>
      <c r="O228" s="125"/>
    </row>
    <row r="229" spans="1:15" s="17" customFormat="1" ht="31.5">
      <c r="A229" s="34">
        <v>202180</v>
      </c>
      <c r="B229" s="38" t="e">
        <f t="shared" si="401"/>
        <v>#N/A</v>
      </c>
      <c r="C229" s="34">
        <v>300010</v>
      </c>
      <c r="D229" s="77" t="s">
        <v>72</v>
      </c>
      <c r="E229" s="98" t="s">
        <v>67</v>
      </c>
      <c r="F229" s="46">
        <f t="shared" ref="F229:L229" si="409">ROUND(SUM(F35,F67,F99),1)</f>
        <v>100.1</v>
      </c>
      <c r="G229" s="46">
        <f t="shared" si="409"/>
        <v>97.1</v>
      </c>
      <c r="H229" s="46">
        <f t="shared" si="409"/>
        <v>104.3</v>
      </c>
      <c r="I229" s="46">
        <f t="shared" si="409"/>
        <v>106.7</v>
      </c>
      <c r="J229" s="46">
        <f t="shared" si="409"/>
        <v>109.3</v>
      </c>
      <c r="K229" s="46">
        <f t="shared" si="409"/>
        <v>112.1</v>
      </c>
      <c r="L229" s="46">
        <f t="shared" si="409"/>
        <v>115.3</v>
      </c>
      <c r="M229" s="46">
        <f>ROUND(IF(F229,L229/F229*100,0),1)</f>
        <v>115.2</v>
      </c>
      <c r="O229" s="125"/>
    </row>
    <row r="230" spans="1:15" s="17" customFormat="1" ht="15.75">
      <c r="A230" s="34">
        <v>202190</v>
      </c>
      <c r="B230" s="38" t="e">
        <f t="shared" si="401"/>
        <v>#N/A</v>
      </c>
      <c r="C230" s="34">
        <v>301010</v>
      </c>
      <c r="D230" s="50" t="s">
        <v>130</v>
      </c>
      <c r="E230" s="42" t="s">
        <v>114</v>
      </c>
      <c r="F230" s="122"/>
      <c r="G230" s="110">
        <f>ROUND(IF(F229,G229/F229*100,0),1)</f>
        <v>97</v>
      </c>
      <c r="H230" s="110">
        <f t="shared" ref="H230" si="410">ROUND(IF(G229,H229/G229*100,0),1)</f>
        <v>107.4</v>
      </c>
      <c r="I230" s="110">
        <f t="shared" ref="I230" si="411">ROUND(IF(H229,I229/H229*100,0),1)</f>
        <v>102.3</v>
      </c>
      <c r="J230" s="110">
        <f t="shared" ref="J230" si="412">ROUND(IF(I229,J229/I229*100,0),1)</f>
        <v>102.4</v>
      </c>
      <c r="K230" s="110">
        <f t="shared" ref="K230" si="413">ROUND(IF(J229,K229/J229*100,0),1)</f>
        <v>102.6</v>
      </c>
      <c r="L230" s="110">
        <f t="shared" ref="L230" si="414">ROUND(IF(K229,L229/K229*100,0),1)</f>
        <v>102.9</v>
      </c>
      <c r="M230" s="111" t="s">
        <v>129</v>
      </c>
      <c r="O230" s="125"/>
    </row>
    <row r="231" spans="1:15" s="17" customFormat="1" ht="15.75">
      <c r="A231" s="34">
        <v>202200</v>
      </c>
      <c r="B231" s="38"/>
      <c r="C231" s="34"/>
      <c r="D231" s="37" t="s">
        <v>81</v>
      </c>
      <c r="E231" s="35"/>
      <c r="F231" s="54"/>
      <c r="G231" s="54"/>
      <c r="H231" s="54"/>
      <c r="I231" s="54"/>
      <c r="J231" s="54"/>
      <c r="K231" s="54"/>
      <c r="L231" s="54"/>
      <c r="M231" s="54"/>
      <c r="O231" s="125"/>
    </row>
    <row r="232" spans="1:15" s="17" customFormat="1" ht="31.5">
      <c r="A232" s="34">
        <v>202210</v>
      </c>
      <c r="B232" s="38" t="e">
        <f t="shared" ref="B232:B239" si="415">VALUE(CONCATENATE($A$2,$C$4,C232))</f>
        <v>#N/A</v>
      </c>
      <c r="C232" s="34">
        <v>300011</v>
      </c>
      <c r="D232" s="37" t="s">
        <v>82</v>
      </c>
      <c r="E232" s="108" t="s">
        <v>67</v>
      </c>
      <c r="F232" s="54">
        <f t="shared" ref="F232:L232" si="416">F35</f>
        <v>35.1</v>
      </c>
      <c r="G232" s="54">
        <f t="shared" si="416"/>
        <v>34</v>
      </c>
      <c r="H232" s="54">
        <f t="shared" si="416"/>
        <v>36.5</v>
      </c>
      <c r="I232" s="54">
        <f t="shared" si="416"/>
        <v>37.299999999999997</v>
      </c>
      <c r="J232" s="54">
        <f t="shared" si="416"/>
        <v>38.200000000000003</v>
      </c>
      <c r="K232" s="54">
        <f t="shared" si="416"/>
        <v>39.200000000000003</v>
      </c>
      <c r="L232" s="54">
        <f t="shared" si="416"/>
        <v>40.299999999999997</v>
      </c>
      <c r="M232" s="111" t="s">
        <v>129</v>
      </c>
      <c r="O232" s="125"/>
    </row>
    <row r="233" spans="1:15" s="17" customFormat="1" ht="15.75">
      <c r="A233" s="34">
        <v>202220</v>
      </c>
      <c r="B233" s="38" t="e">
        <f t="shared" si="415"/>
        <v>#N/A</v>
      </c>
      <c r="C233" s="34">
        <v>301011</v>
      </c>
      <c r="D233" s="50" t="s">
        <v>130</v>
      </c>
      <c r="E233" s="42" t="s">
        <v>114</v>
      </c>
      <c r="F233" s="111" t="s">
        <v>129</v>
      </c>
      <c r="G233" s="110">
        <f>ROUND(IF(F232,G232/F232*100,0),1)</f>
        <v>96.9</v>
      </c>
      <c r="H233" s="110">
        <f t="shared" ref="H233" si="417">ROUND(IF(G232,H232/G232*100,0),1)</f>
        <v>107.4</v>
      </c>
      <c r="I233" s="110">
        <f t="shared" ref="I233" si="418">ROUND(IF(H232,I232/H232*100,0),1)</f>
        <v>102.2</v>
      </c>
      <c r="J233" s="110">
        <f t="shared" ref="J233" si="419">ROUND(IF(I232,J232/I232*100,0),1)</f>
        <v>102.4</v>
      </c>
      <c r="K233" s="110">
        <f t="shared" ref="K233" si="420">ROUND(IF(J232,K232/J232*100,0),1)</f>
        <v>102.6</v>
      </c>
      <c r="L233" s="110">
        <f t="shared" ref="L233" si="421">ROUND(IF(K232,L232/K232*100,0),1)</f>
        <v>102.8</v>
      </c>
      <c r="M233" s="111" t="s">
        <v>129</v>
      </c>
      <c r="O233" s="125"/>
    </row>
    <row r="234" spans="1:15" s="17" customFormat="1" ht="31.5">
      <c r="A234" s="34">
        <v>202230</v>
      </c>
      <c r="B234" s="38" t="e">
        <f t="shared" si="415"/>
        <v>#N/A</v>
      </c>
      <c r="C234" s="34">
        <v>300012</v>
      </c>
      <c r="D234" s="37" t="s">
        <v>83</v>
      </c>
      <c r="E234" s="108" t="s">
        <v>67</v>
      </c>
      <c r="F234" s="54">
        <f t="shared" ref="F234:L234" si="422">F67</f>
        <v>0</v>
      </c>
      <c r="G234" s="54">
        <f t="shared" si="422"/>
        <v>0</v>
      </c>
      <c r="H234" s="54">
        <f t="shared" si="422"/>
        <v>0</v>
      </c>
      <c r="I234" s="54">
        <f t="shared" si="422"/>
        <v>0</v>
      </c>
      <c r="J234" s="54">
        <f t="shared" si="422"/>
        <v>0</v>
      </c>
      <c r="K234" s="54">
        <f t="shared" si="422"/>
        <v>0</v>
      </c>
      <c r="L234" s="54">
        <f t="shared" si="422"/>
        <v>0</v>
      </c>
      <c r="M234" s="111" t="s">
        <v>129</v>
      </c>
      <c r="O234" s="125"/>
    </row>
    <row r="235" spans="1:15" s="17" customFormat="1" ht="15.75">
      <c r="A235" s="34">
        <v>202240</v>
      </c>
      <c r="B235" s="38" t="e">
        <f t="shared" si="415"/>
        <v>#N/A</v>
      </c>
      <c r="C235" s="34">
        <v>301012</v>
      </c>
      <c r="D235" s="50" t="s">
        <v>130</v>
      </c>
      <c r="E235" s="42" t="s">
        <v>114</v>
      </c>
      <c r="F235" s="111" t="s">
        <v>129</v>
      </c>
      <c r="G235" s="110">
        <f>ROUND(IF(F234,G234/F234*100,0),1)</f>
        <v>0</v>
      </c>
      <c r="H235" s="110">
        <f t="shared" ref="H235" si="423">ROUND(IF(G234,H234/G234*100,0),1)</f>
        <v>0</v>
      </c>
      <c r="I235" s="110">
        <f t="shared" ref="I235" si="424">ROUND(IF(H234,I234/H234*100,0),1)</f>
        <v>0</v>
      </c>
      <c r="J235" s="110">
        <f t="shared" ref="J235" si="425">ROUND(IF(I234,J234/I234*100,0),1)</f>
        <v>0</v>
      </c>
      <c r="K235" s="110">
        <f t="shared" ref="K235" si="426">ROUND(IF(J234,K234/J234*100,0),1)</f>
        <v>0</v>
      </c>
      <c r="L235" s="110">
        <f t="shared" ref="L235" si="427">ROUND(IF(K234,L234/K234*100,0),1)</f>
        <v>0</v>
      </c>
      <c r="M235" s="111" t="s">
        <v>129</v>
      </c>
      <c r="O235" s="125"/>
    </row>
    <row r="236" spans="1:15" s="17" customFormat="1" ht="15.75">
      <c r="A236" s="34">
        <v>202250</v>
      </c>
      <c r="B236" s="38" t="e">
        <f t="shared" si="415"/>
        <v>#N/A</v>
      </c>
      <c r="C236" s="34">
        <v>300013</v>
      </c>
      <c r="D236" s="37" t="s">
        <v>84</v>
      </c>
      <c r="E236" s="108" t="s">
        <v>67</v>
      </c>
      <c r="F236" s="54">
        <f t="shared" ref="F236:L236" si="428">F99</f>
        <v>65</v>
      </c>
      <c r="G236" s="54">
        <f t="shared" si="428"/>
        <v>63.1</v>
      </c>
      <c r="H236" s="54">
        <f t="shared" si="428"/>
        <v>67.8</v>
      </c>
      <c r="I236" s="54">
        <f t="shared" si="428"/>
        <v>69.400000000000006</v>
      </c>
      <c r="J236" s="54">
        <f t="shared" si="428"/>
        <v>71.099999999999994</v>
      </c>
      <c r="K236" s="54">
        <f t="shared" si="428"/>
        <v>72.900000000000006</v>
      </c>
      <c r="L236" s="54">
        <f t="shared" si="428"/>
        <v>75</v>
      </c>
      <c r="M236" s="111" t="s">
        <v>129</v>
      </c>
      <c r="O236" s="125"/>
    </row>
    <row r="237" spans="1:15" s="17" customFormat="1" ht="15.75">
      <c r="A237" s="34">
        <v>202260</v>
      </c>
      <c r="B237" s="38" t="e">
        <f t="shared" si="415"/>
        <v>#N/A</v>
      </c>
      <c r="C237" s="34">
        <v>301013</v>
      </c>
      <c r="D237" s="50" t="s">
        <v>130</v>
      </c>
      <c r="E237" s="42" t="s">
        <v>114</v>
      </c>
      <c r="F237" s="111" t="s">
        <v>129</v>
      </c>
      <c r="G237" s="110">
        <f>ROUND(IF(F236,G236/F236*100,0),1)</f>
        <v>97.1</v>
      </c>
      <c r="H237" s="110">
        <f t="shared" ref="H237" si="429">ROUND(IF(G236,H236/G236*100,0),1)</f>
        <v>107.4</v>
      </c>
      <c r="I237" s="110">
        <f t="shared" ref="I237" si="430">ROUND(IF(H236,I236/H236*100,0),1)</f>
        <v>102.4</v>
      </c>
      <c r="J237" s="110">
        <f t="shared" ref="J237" si="431">ROUND(IF(I236,J236/I236*100,0),1)</f>
        <v>102.4</v>
      </c>
      <c r="K237" s="110">
        <f t="shared" ref="K237" si="432">ROUND(IF(J236,K236/J236*100,0),1)</f>
        <v>102.5</v>
      </c>
      <c r="L237" s="110">
        <f t="shared" ref="L237" si="433">ROUND(IF(K236,L236/K236*100,0),1)</f>
        <v>102.9</v>
      </c>
      <c r="M237" s="111" t="s">
        <v>129</v>
      </c>
      <c r="O237" s="125"/>
    </row>
    <row r="238" spans="1:15" s="17" customFormat="1" ht="15.75">
      <c r="A238" s="34">
        <v>202270</v>
      </c>
      <c r="B238" s="38" t="e">
        <f t="shared" si="415"/>
        <v>#N/A</v>
      </c>
      <c r="C238" s="34">
        <v>300020</v>
      </c>
      <c r="D238" s="93" t="s">
        <v>73</v>
      </c>
      <c r="E238" s="98" t="s">
        <v>67</v>
      </c>
      <c r="F238" s="46">
        <f t="shared" ref="F238:L238" si="434">ROUND(SUM(F37,F69,F101),1)</f>
        <v>394.1</v>
      </c>
      <c r="G238" s="46">
        <f t="shared" si="434"/>
        <v>382.6</v>
      </c>
      <c r="H238" s="46">
        <f t="shared" si="434"/>
        <v>410.9</v>
      </c>
      <c r="I238" s="46">
        <f t="shared" si="434"/>
        <v>420.8</v>
      </c>
      <c r="J238" s="46">
        <f t="shared" si="434"/>
        <v>431.3</v>
      </c>
      <c r="K238" s="46">
        <f t="shared" si="434"/>
        <v>442.6</v>
      </c>
      <c r="L238" s="46">
        <f t="shared" si="434"/>
        <v>454.9</v>
      </c>
      <c r="M238" s="46">
        <f>ROUND(IF(F238,L238/F238*100,0),1)</f>
        <v>115.4</v>
      </c>
      <c r="O238" s="125"/>
    </row>
    <row r="239" spans="1:15" s="17" customFormat="1" ht="15.75">
      <c r="A239" s="34">
        <v>202280</v>
      </c>
      <c r="B239" s="38" t="e">
        <f t="shared" si="415"/>
        <v>#N/A</v>
      </c>
      <c r="C239" s="34">
        <v>301020</v>
      </c>
      <c r="D239" s="50" t="s">
        <v>130</v>
      </c>
      <c r="E239" s="42" t="s">
        <v>114</v>
      </c>
      <c r="F239" s="122"/>
      <c r="G239" s="110">
        <f>ROUND(IF(F238,G238/F238*100,0),1)</f>
        <v>97.1</v>
      </c>
      <c r="H239" s="110">
        <f t="shared" ref="H239" si="435">ROUND(IF(G238,H238/G238*100,0),1)</f>
        <v>107.4</v>
      </c>
      <c r="I239" s="110">
        <f t="shared" ref="I239" si="436">ROUND(IF(H238,I238/H238*100,0),1)</f>
        <v>102.4</v>
      </c>
      <c r="J239" s="110">
        <f t="shared" ref="J239" si="437">ROUND(IF(I238,J238/I238*100,0),1)</f>
        <v>102.5</v>
      </c>
      <c r="K239" s="110">
        <f t="shared" ref="K239" si="438">ROUND(IF(J238,K238/J238*100,0),1)</f>
        <v>102.6</v>
      </c>
      <c r="L239" s="110">
        <f t="shared" ref="L239" si="439">ROUND(IF(K238,L238/K238*100,0),1)</f>
        <v>102.8</v>
      </c>
      <c r="M239" s="111" t="s">
        <v>129</v>
      </c>
      <c r="O239" s="125"/>
    </row>
    <row r="240" spans="1:15" s="17" customFormat="1" ht="15.75">
      <c r="A240" s="34">
        <v>202290</v>
      </c>
      <c r="B240" s="38"/>
      <c r="C240" s="34"/>
      <c r="D240" s="37" t="s">
        <v>81</v>
      </c>
      <c r="E240" s="35"/>
      <c r="F240" s="54"/>
      <c r="G240" s="54"/>
      <c r="H240" s="54"/>
      <c r="I240" s="54"/>
      <c r="J240" s="54"/>
      <c r="K240" s="54"/>
      <c r="L240" s="54"/>
      <c r="M240" s="54"/>
      <c r="O240" s="125"/>
    </row>
    <row r="241" spans="1:15" s="17" customFormat="1" ht="31.5">
      <c r="A241" s="34">
        <v>202300</v>
      </c>
      <c r="B241" s="38" t="e">
        <f t="shared" ref="B241:B248" si="440">VALUE(CONCATENATE($A$2,$C$4,C241))</f>
        <v>#N/A</v>
      </c>
      <c r="C241" s="34">
        <v>300021</v>
      </c>
      <c r="D241" s="37" t="s">
        <v>82</v>
      </c>
      <c r="E241" s="108" t="s">
        <v>67</v>
      </c>
      <c r="F241" s="54">
        <f t="shared" ref="F241:L241" si="441">F37</f>
        <v>0</v>
      </c>
      <c r="G241" s="54">
        <f t="shared" si="441"/>
        <v>0</v>
      </c>
      <c r="H241" s="54">
        <f t="shared" si="441"/>
        <v>0</v>
      </c>
      <c r="I241" s="54">
        <f t="shared" si="441"/>
        <v>0</v>
      </c>
      <c r="J241" s="54">
        <f t="shared" si="441"/>
        <v>0</v>
      </c>
      <c r="K241" s="54">
        <f t="shared" si="441"/>
        <v>0</v>
      </c>
      <c r="L241" s="54">
        <f t="shared" si="441"/>
        <v>0</v>
      </c>
      <c r="M241" s="111" t="s">
        <v>129</v>
      </c>
      <c r="O241" s="125"/>
    </row>
    <row r="242" spans="1:15" s="17" customFormat="1" ht="15.75">
      <c r="A242" s="34">
        <v>202310</v>
      </c>
      <c r="B242" s="38" t="e">
        <f t="shared" si="440"/>
        <v>#N/A</v>
      </c>
      <c r="C242" s="34">
        <v>301021</v>
      </c>
      <c r="D242" s="50" t="s">
        <v>130</v>
      </c>
      <c r="E242" s="42" t="s">
        <v>114</v>
      </c>
      <c r="F242" s="111" t="s">
        <v>129</v>
      </c>
      <c r="G242" s="110">
        <f>ROUND(IF(F241,G241/F241*100,0),1)</f>
        <v>0</v>
      </c>
      <c r="H242" s="110">
        <f t="shared" ref="H242" si="442">ROUND(IF(G241,H241/G241*100,0),1)</f>
        <v>0</v>
      </c>
      <c r="I242" s="110">
        <f t="shared" ref="I242" si="443">ROUND(IF(H241,I241/H241*100,0),1)</f>
        <v>0</v>
      </c>
      <c r="J242" s="110">
        <f t="shared" ref="J242" si="444">ROUND(IF(I241,J241/I241*100,0),1)</f>
        <v>0</v>
      </c>
      <c r="K242" s="110">
        <f t="shared" ref="K242" si="445">ROUND(IF(J241,K241/J241*100,0),1)</f>
        <v>0</v>
      </c>
      <c r="L242" s="110">
        <f t="shared" ref="L242" si="446">ROUND(IF(K241,L241/K241*100,0),1)</f>
        <v>0</v>
      </c>
      <c r="M242" s="111" t="s">
        <v>129</v>
      </c>
      <c r="O242" s="125"/>
    </row>
    <row r="243" spans="1:15" s="17" customFormat="1" ht="31.5">
      <c r="A243" s="34">
        <v>202320</v>
      </c>
      <c r="B243" s="38" t="e">
        <f t="shared" si="440"/>
        <v>#N/A</v>
      </c>
      <c r="C243" s="34">
        <v>300022</v>
      </c>
      <c r="D243" s="37" t="s">
        <v>83</v>
      </c>
      <c r="E243" s="108" t="s">
        <v>67</v>
      </c>
      <c r="F243" s="54">
        <f t="shared" ref="F243:L243" si="447">F69</f>
        <v>0</v>
      </c>
      <c r="G243" s="54">
        <f t="shared" si="447"/>
        <v>0</v>
      </c>
      <c r="H243" s="54">
        <f t="shared" si="447"/>
        <v>0</v>
      </c>
      <c r="I243" s="54">
        <f t="shared" si="447"/>
        <v>0</v>
      </c>
      <c r="J243" s="54">
        <f t="shared" si="447"/>
        <v>0</v>
      </c>
      <c r="K243" s="54">
        <f t="shared" si="447"/>
        <v>0</v>
      </c>
      <c r="L243" s="54">
        <f t="shared" si="447"/>
        <v>0</v>
      </c>
      <c r="M243" s="111" t="s">
        <v>129</v>
      </c>
      <c r="O243" s="125"/>
    </row>
    <row r="244" spans="1:15" s="17" customFormat="1" ht="15.75">
      <c r="A244" s="34">
        <v>202330</v>
      </c>
      <c r="B244" s="38" t="e">
        <f t="shared" si="440"/>
        <v>#N/A</v>
      </c>
      <c r="C244" s="34">
        <v>301022</v>
      </c>
      <c r="D244" s="50" t="s">
        <v>130</v>
      </c>
      <c r="E244" s="42" t="s">
        <v>114</v>
      </c>
      <c r="F244" s="111" t="s">
        <v>129</v>
      </c>
      <c r="G244" s="110">
        <f>ROUND(IF(F243,G243/F243*100,0),1)</f>
        <v>0</v>
      </c>
      <c r="H244" s="110">
        <f t="shared" ref="H244" si="448">ROUND(IF(G243,H243/G243*100,0),1)</f>
        <v>0</v>
      </c>
      <c r="I244" s="110">
        <f t="shared" ref="I244" si="449">ROUND(IF(H243,I243/H243*100,0),1)</f>
        <v>0</v>
      </c>
      <c r="J244" s="110">
        <f t="shared" ref="J244" si="450">ROUND(IF(I243,J243/I243*100,0),1)</f>
        <v>0</v>
      </c>
      <c r="K244" s="110">
        <f t="shared" ref="K244" si="451">ROUND(IF(J243,K243/J243*100,0),1)</f>
        <v>0</v>
      </c>
      <c r="L244" s="110">
        <f t="shared" ref="L244" si="452">ROUND(IF(K243,L243/K243*100,0),1)</f>
        <v>0</v>
      </c>
      <c r="M244" s="111" t="s">
        <v>129</v>
      </c>
      <c r="O244" s="125"/>
    </row>
    <row r="245" spans="1:15" s="17" customFormat="1" ht="15.75">
      <c r="A245" s="34">
        <v>202340</v>
      </c>
      <c r="B245" s="38" t="e">
        <f t="shared" si="440"/>
        <v>#N/A</v>
      </c>
      <c r="C245" s="34">
        <v>300023</v>
      </c>
      <c r="D245" s="37" t="s">
        <v>84</v>
      </c>
      <c r="E245" s="108" t="s">
        <v>67</v>
      </c>
      <c r="F245" s="54">
        <f t="shared" ref="F245:L245" si="453">F101</f>
        <v>394.1</v>
      </c>
      <c r="G245" s="54">
        <f t="shared" si="453"/>
        <v>382.6</v>
      </c>
      <c r="H245" s="54">
        <f t="shared" si="453"/>
        <v>410.9</v>
      </c>
      <c r="I245" s="54">
        <f t="shared" si="453"/>
        <v>420.8</v>
      </c>
      <c r="J245" s="54">
        <f t="shared" si="453"/>
        <v>431.3</v>
      </c>
      <c r="K245" s="54">
        <f t="shared" si="453"/>
        <v>442.6</v>
      </c>
      <c r="L245" s="54">
        <f t="shared" si="453"/>
        <v>454.9</v>
      </c>
      <c r="M245" s="111" t="s">
        <v>129</v>
      </c>
      <c r="O245" s="125"/>
    </row>
    <row r="246" spans="1:15" s="17" customFormat="1" ht="15.75">
      <c r="A246" s="34">
        <v>202350</v>
      </c>
      <c r="B246" s="38" t="e">
        <f t="shared" si="440"/>
        <v>#N/A</v>
      </c>
      <c r="C246" s="34">
        <v>301023</v>
      </c>
      <c r="D246" s="50" t="s">
        <v>130</v>
      </c>
      <c r="E246" s="42" t="s">
        <v>114</v>
      </c>
      <c r="F246" s="111" t="s">
        <v>129</v>
      </c>
      <c r="G246" s="110">
        <f>ROUND(IF(F245,G245/F245*100,0),1)</f>
        <v>97.1</v>
      </c>
      <c r="H246" s="110">
        <f t="shared" ref="H246" si="454">ROUND(IF(G245,H245/G245*100,0),1)</f>
        <v>107.4</v>
      </c>
      <c r="I246" s="110">
        <f t="shared" ref="I246" si="455">ROUND(IF(H245,I245/H245*100,0),1)</f>
        <v>102.4</v>
      </c>
      <c r="J246" s="110">
        <f t="shared" ref="J246" si="456">ROUND(IF(I245,J245/I245*100,0),1)</f>
        <v>102.5</v>
      </c>
      <c r="K246" s="110">
        <f t="shared" ref="K246" si="457">ROUND(IF(J245,K245/J245*100,0),1)</f>
        <v>102.6</v>
      </c>
      <c r="L246" s="110">
        <f t="shared" ref="L246" si="458">ROUND(IF(K245,L245/K245*100,0),1)</f>
        <v>102.8</v>
      </c>
      <c r="M246" s="111" t="s">
        <v>129</v>
      </c>
      <c r="O246" s="125"/>
    </row>
    <row r="247" spans="1:15" s="17" customFormat="1" ht="15.75">
      <c r="A247" s="34">
        <v>202360</v>
      </c>
      <c r="B247" s="38" t="e">
        <f t="shared" si="440"/>
        <v>#N/A</v>
      </c>
      <c r="C247" s="34">
        <v>300030</v>
      </c>
      <c r="D247" s="93" t="s">
        <v>74</v>
      </c>
      <c r="E247" s="95" t="s">
        <v>75</v>
      </c>
      <c r="F247" s="46">
        <f t="shared" ref="F247:L247" si="459">ROUND(SUM(F39,F71,F103),1)</f>
        <v>1346.6</v>
      </c>
      <c r="G247" s="46">
        <f t="shared" si="459"/>
        <v>1307.5</v>
      </c>
      <c r="H247" s="46">
        <f t="shared" si="459"/>
        <v>1404.3</v>
      </c>
      <c r="I247" s="46">
        <f t="shared" si="459"/>
        <v>1438</v>
      </c>
      <c r="J247" s="46">
        <f t="shared" si="459"/>
        <v>1473.9</v>
      </c>
      <c r="K247" s="46">
        <f t="shared" si="459"/>
        <v>1512.2</v>
      </c>
      <c r="L247" s="46">
        <f t="shared" si="459"/>
        <v>1554.6</v>
      </c>
      <c r="M247" s="46">
        <f>ROUND(IF(F247,L247/F247*100,0),1)</f>
        <v>115.4</v>
      </c>
      <c r="O247" s="125"/>
    </row>
    <row r="248" spans="1:15" s="17" customFormat="1" ht="15.75">
      <c r="A248" s="34">
        <v>202370</v>
      </c>
      <c r="B248" s="38" t="e">
        <f t="shared" si="440"/>
        <v>#N/A</v>
      </c>
      <c r="C248" s="34">
        <v>301030</v>
      </c>
      <c r="D248" s="50" t="s">
        <v>130</v>
      </c>
      <c r="E248" s="42" t="s">
        <v>114</v>
      </c>
      <c r="F248" s="122"/>
      <c r="G248" s="110">
        <f>ROUND(IF(F247,G247/F247*100,0),1)</f>
        <v>97.1</v>
      </c>
      <c r="H248" s="110">
        <f t="shared" ref="H248" si="460">ROUND(IF(G247,H247/G247*100,0),1)</f>
        <v>107.4</v>
      </c>
      <c r="I248" s="110">
        <f t="shared" ref="I248" si="461">ROUND(IF(H247,I247/H247*100,0),1)</f>
        <v>102.4</v>
      </c>
      <c r="J248" s="110">
        <f t="shared" ref="J248" si="462">ROUND(IF(I247,J247/I247*100,0),1)</f>
        <v>102.5</v>
      </c>
      <c r="K248" s="110">
        <f t="shared" ref="K248" si="463">ROUND(IF(J247,K247/J247*100,0),1)</f>
        <v>102.6</v>
      </c>
      <c r="L248" s="110">
        <f t="shared" ref="L248" si="464">ROUND(IF(K247,L247/K247*100,0),1)</f>
        <v>102.8</v>
      </c>
      <c r="M248" s="111" t="s">
        <v>129</v>
      </c>
      <c r="O248" s="125"/>
    </row>
    <row r="249" spans="1:15" s="17" customFormat="1" ht="15.75">
      <c r="A249" s="34">
        <v>202380</v>
      </c>
      <c r="B249" s="38"/>
      <c r="C249" s="34"/>
      <c r="D249" s="37" t="s">
        <v>81</v>
      </c>
      <c r="E249" s="35"/>
      <c r="F249" s="54"/>
      <c r="G249" s="54"/>
      <c r="H249" s="54"/>
      <c r="I249" s="54"/>
      <c r="J249" s="54"/>
      <c r="K249" s="54"/>
      <c r="L249" s="54"/>
      <c r="M249" s="54"/>
      <c r="O249" s="125"/>
    </row>
    <row r="250" spans="1:15" s="17" customFormat="1" ht="31.5">
      <c r="A250" s="34">
        <v>202390</v>
      </c>
      <c r="B250" s="38" t="e">
        <f t="shared" ref="B250:B257" si="465">VALUE(CONCATENATE($A$2,$C$4,C250))</f>
        <v>#N/A</v>
      </c>
      <c r="C250" s="34">
        <v>300031</v>
      </c>
      <c r="D250" s="37" t="s">
        <v>82</v>
      </c>
      <c r="E250" s="108" t="s">
        <v>75</v>
      </c>
      <c r="F250" s="54">
        <f t="shared" ref="F250:L250" si="466">F39</f>
        <v>0</v>
      </c>
      <c r="G250" s="54">
        <f t="shared" si="466"/>
        <v>0</v>
      </c>
      <c r="H250" s="54">
        <f t="shared" si="466"/>
        <v>0</v>
      </c>
      <c r="I250" s="54">
        <f t="shared" si="466"/>
        <v>0</v>
      </c>
      <c r="J250" s="54">
        <f t="shared" si="466"/>
        <v>0</v>
      </c>
      <c r="K250" s="54">
        <f t="shared" si="466"/>
        <v>0</v>
      </c>
      <c r="L250" s="54">
        <f t="shared" si="466"/>
        <v>0</v>
      </c>
      <c r="M250" s="111" t="s">
        <v>129</v>
      </c>
      <c r="O250" s="125"/>
    </row>
    <row r="251" spans="1:15" s="17" customFormat="1" ht="15.75">
      <c r="A251" s="34">
        <v>202400</v>
      </c>
      <c r="B251" s="38" t="e">
        <f t="shared" si="465"/>
        <v>#N/A</v>
      </c>
      <c r="C251" s="34">
        <v>301031</v>
      </c>
      <c r="D251" s="50" t="s">
        <v>130</v>
      </c>
      <c r="E251" s="42" t="s">
        <v>114</v>
      </c>
      <c r="F251" s="111" t="s">
        <v>129</v>
      </c>
      <c r="G251" s="110">
        <f>ROUND(IF(F250,G250/F250*100,0),1)</f>
        <v>0</v>
      </c>
      <c r="H251" s="110">
        <f t="shared" ref="H251" si="467">ROUND(IF(G250,H250/G250*100,0),1)</f>
        <v>0</v>
      </c>
      <c r="I251" s="110">
        <f t="shared" ref="I251" si="468">ROUND(IF(H250,I250/H250*100,0),1)</f>
        <v>0</v>
      </c>
      <c r="J251" s="110">
        <f t="shared" ref="J251" si="469">ROUND(IF(I250,J250/I250*100,0),1)</f>
        <v>0</v>
      </c>
      <c r="K251" s="110">
        <f t="shared" ref="K251" si="470">ROUND(IF(J250,K250/J250*100,0),1)</f>
        <v>0</v>
      </c>
      <c r="L251" s="110">
        <f t="shared" ref="L251" si="471">ROUND(IF(K250,L250/K250*100,0),1)</f>
        <v>0</v>
      </c>
      <c r="M251" s="111" t="s">
        <v>129</v>
      </c>
      <c r="O251" s="125"/>
    </row>
    <row r="252" spans="1:15" s="17" customFormat="1" ht="31.5">
      <c r="A252" s="34">
        <v>202410</v>
      </c>
      <c r="B252" s="38" t="e">
        <f t="shared" si="465"/>
        <v>#N/A</v>
      </c>
      <c r="C252" s="34">
        <v>300032</v>
      </c>
      <c r="D252" s="37" t="s">
        <v>83</v>
      </c>
      <c r="E252" s="108" t="s">
        <v>75</v>
      </c>
      <c r="F252" s="54">
        <f t="shared" ref="F252:L252" si="472">F71</f>
        <v>0</v>
      </c>
      <c r="G252" s="54">
        <f t="shared" si="472"/>
        <v>0</v>
      </c>
      <c r="H252" s="54">
        <f t="shared" si="472"/>
        <v>0</v>
      </c>
      <c r="I252" s="54">
        <f t="shared" si="472"/>
        <v>0</v>
      </c>
      <c r="J252" s="54">
        <f t="shared" si="472"/>
        <v>0</v>
      </c>
      <c r="K252" s="54">
        <f t="shared" si="472"/>
        <v>0</v>
      </c>
      <c r="L252" s="54">
        <f t="shared" si="472"/>
        <v>0</v>
      </c>
      <c r="M252" s="111" t="s">
        <v>129</v>
      </c>
      <c r="O252" s="125"/>
    </row>
    <row r="253" spans="1:15" s="17" customFormat="1" ht="15.75">
      <c r="A253" s="34">
        <v>202420</v>
      </c>
      <c r="B253" s="38" t="e">
        <f t="shared" si="465"/>
        <v>#N/A</v>
      </c>
      <c r="C253" s="34">
        <v>301032</v>
      </c>
      <c r="D253" s="50" t="s">
        <v>130</v>
      </c>
      <c r="E253" s="42" t="s">
        <v>114</v>
      </c>
      <c r="F253" s="111" t="s">
        <v>129</v>
      </c>
      <c r="G253" s="110">
        <f>ROUND(IF(F252,G252/F252*100,0),1)</f>
        <v>0</v>
      </c>
      <c r="H253" s="110">
        <f t="shared" ref="H253" si="473">ROUND(IF(G252,H252/G252*100,0),1)</f>
        <v>0</v>
      </c>
      <c r="I253" s="110">
        <f t="shared" ref="I253" si="474">ROUND(IF(H252,I252/H252*100,0),1)</f>
        <v>0</v>
      </c>
      <c r="J253" s="110">
        <f t="shared" ref="J253" si="475">ROUND(IF(I252,J252/I252*100,0),1)</f>
        <v>0</v>
      </c>
      <c r="K253" s="110">
        <f t="shared" ref="K253" si="476">ROUND(IF(J252,K252/J252*100,0),1)</f>
        <v>0</v>
      </c>
      <c r="L253" s="110">
        <f t="shared" ref="L253" si="477">ROUND(IF(K252,L252/K252*100,0),1)</f>
        <v>0</v>
      </c>
      <c r="M253" s="111" t="s">
        <v>129</v>
      </c>
      <c r="O253" s="125"/>
    </row>
    <row r="254" spans="1:15" s="17" customFormat="1" ht="15.75">
      <c r="A254" s="34">
        <v>202430</v>
      </c>
      <c r="B254" s="38" t="e">
        <f t="shared" si="465"/>
        <v>#N/A</v>
      </c>
      <c r="C254" s="34">
        <v>300033</v>
      </c>
      <c r="D254" s="37" t="s">
        <v>84</v>
      </c>
      <c r="E254" s="108" t="s">
        <v>75</v>
      </c>
      <c r="F254" s="54">
        <f t="shared" ref="F254:L254" si="478">F103</f>
        <v>1346.6</v>
      </c>
      <c r="G254" s="54">
        <f t="shared" si="478"/>
        <v>1307.5</v>
      </c>
      <c r="H254" s="54">
        <f t="shared" si="478"/>
        <v>1404.3</v>
      </c>
      <c r="I254" s="54">
        <f t="shared" si="478"/>
        <v>1438</v>
      </c>
      <c r="J254" s="54">
        <f t="shared" si="478"/>
        <v>1473.9</v>
      </c>
      <c r="K254" s="54">
        <f t="shared" si="478"/>
        <v>1512.2</v>
      </c>
      <c r="L254" s="54">
        <f t="shared" si="478"/>
        <v>1554.6</v>
      </c>
      <c r="M254" s="111" t="s">
        <v>129</v>
      </c>
      <c r="O254" s="125"/>
    </row>
    <row r="255" spans="1:15" s="17" customFormat="1" ht="15.75">
      <c r="A255" s="34">
        <v>202440</v>
      </c>
      <c r="B255" s="38" t="e">
        <f t="shared" si="465"/>
        <v>#N/A</v>
      </c>
      <c r="C255" s="34">
        <v>301033</v>
      </c>
      <c r="D255" s="50" t="s">
        <v>130</v>
      </c>
      <c r="E255" s="42" t="s">
        <v>114</v>
      </c>
      <c r="F255" s="111" t="s">
        <v>129</v>
      </c>
      <c r="G255" s="110">
        <f>ROUND(IF(F254,G254/F254*100,0),1)</f>
        <v>97.1</v>
      </c>
      <c r="H255" s="110">
        <f t="shared" ref="H255" si="479">ROUND(IF(G254,H254/G254*100,0),1)</f>
        <v>107.4</v>
      </c>
      <c r="I255" s="110">
        <f t="shared" ref="I255" si="480">ROUND(IF(H254,I254/H254*100,0),1)</f>
        <v>102.4</v>
      </c>
      <c r="J255" s="110">
        <f t="shared" ref="J255" si="481">ROUND(IF(I254,J254/I254*100,0),1)</f>
        <v>102.5</v>
      </c>
      <c r="K255" s="110">
        <f t="shared" ref="K255" si="482">ROUND(IF(J254,K254/J254*100,0),1)</f>
        <v>102.6</v>
      </c>
      <c r="L255" s="110">
        <f t="shared" ref="L255" si="483">ROUND(IF(K254,L254/K254*100,0),1)</f>
        <v>102.8</v>
      </c>
      <c r="M255" s="111" t="s">
        <v>129</v>
      </c>
      <c r="O255" s="125"/>
    </row>
    <row r="256" spans="1:15" s="17" customFormat="1" ht="15.75">
      <c r="A256" s="34">
        <v>202450</v>
      </c>
      <c r="B256" s="38" t="e">
        <f t="shared" si="465"/>
        <v>#N/A</v>
      </c>
      <c r="C256" s="34">
        <v>300040</v>
      </c>
      <c r="D256" s="93" t="s">
        <v>76</v>
      </c>
      <c r="E256" s="95" t="s">
        <v>77</v>
      </c>
      <c r="F256" s="46">
        <f t="shared" ref="F256:L256" si="484">ROUND(SUM(F41,F73,F105),1)</f>
        <v>8</v>
      </c>
      <c r="G256" s="46">
        <f t="shared" si="484"/>
        <v>7.7</v>
      </c>
      <c r="H256" s="46">
        <f t="shared" si="484"/>
        <v>8.1999999999999993</v>
      </c>
      <c r="I256" s="46">
        <f t="shared" si="484"/>
        <v>8.4</v>
      </c>
      <c r="J256" s="46">
        <f t="shared" si="484"/>
        <v>8.6</v>
      </c>
      <c r="K256" s="46">
        <f t="shared" si="484"/>
        <v>8.8000000000000007</v>
      </c>
      <c r="L256" s="46">
        <f t="shared" si="484"/>
        <v>9</v>
      </c>
      <c r="M256" s="46">
        <f>ROUND(IF(F256,L256/F256*100,0),1)</f>
        <v>112.5</v>
      </c>
      <c r="O256" s="125"/>
    </row>
    <row r="257" spans="1:15" s="17" customFormat="1" ht="15.75">
      <c r="A257" s="34">
        <v>202460</v>
      </c>
      <c r="B257" s="38" t="e">
        <f t="shared" si="465"/>
        <v>#N/A</v>
      </c>
      <c r="C257" s="34">
        <v>301040</v>
      </c>
      <c r="D257" s="50" t="s">
        <v>130</v>
      </c>
      <c r="E257" s="42" t="s">
        <v>114</v>
      </c>
      <c r="F257" s="122"/>
      <c r="G257" s="110">
        <f>ROUND(IF(F256,G256/F256*100,0),1)</f>
        <v>96.3</v>
      </c>
      <c r="H257" s="110">
        <f t="shared" ref="H257" si="485">ROUND(IF(G256,H256/G256*100,0),1)</f>
        <v>106.5</v>
      </c>
      <c r="I257" s="110">
        <f t="shared" ref="I257" si="486">ROUND(IF(H256,I256/H256*100,0),1)</f>
        <v>102.4</v>
      </c>
      <c r="J257" s="110">
        <f t="shared" ref="J257" si="487">ROUND(IF(I256,J256/I256*100,0),1)</f>
        <v>102.4</v>
      </c>
      <c r="K257" s="110">
        <f t="shared" ref="K257" si="488">ROUND(IF(J256,K256/J256*100,0),1)</f>
        <v>102.3</v>
      </c>
      <c r="L257" s="110">
        <f t="shared" ref="L257" si="489">ROUND(IF(K256,L256/K256*100,0),1)</f>
        <v>102.3</v>
      </c>
      <c r="M257" s="111" t="s">
        <v>129</v>
      </c>
      <c r="O257" s="125"/>
    </row>
    <row r="258" spans="1:15" s="17" customFormat="1" ht="15.75">
      <c r="A258" s="34">
        <v>202470</v>
      </c>
      <c r="B258" s="38"/>
      <c r="C258" s="34"/>
      <c r="D258" s="37" t="s">
        <v>81</v>
      </c>
      <c r="E258" s="35"/>
      <c r="F258" s="51"/>
      <c r="G258" s="51"/>
      <c r="H258" s="51"/>
      <c r="I258" s="51"/>
      <c r="J258" s="51"/>
      <c r="K258" s="51"/>
      <c r="L258" s="51"/>
      <c r="M258" s="46"/>
      <c r="O258" s="125"/>
    </row>
    <row r="259" spans="1:15" s="17" customFormat="1" ht="31.5">
      <c r="A259" s="34">
        <v>202480</v>
      </c>
      <c r="B259" s="38" t="e">
        <f t="shared" ref="B259:B266" si="490">VALUE(CONCATENATE($A$2,$C$4,C259))</f>
        <v>#N/A</v>
      </c>
      <c r="C259" s="34">
        <v>300041</v>
      </c>
      <c r="D259" s="37" t="s">
        <v>82</v>
      </c>
      <c r="E259" s="108" t="s">
        <v>77</v>
      </c>
      <c r="F259" s="48">
        <f t="shared" ref="F259:L259" si="491">F41</f>
        <v>0</v>
      </c>
      <c r="G259" s="48">
        <f t="shared" si="491"/>
        <v>0</v>
      </c>
      <c r="H259" s="48">
        <f t="shared" si="491"/>
        <v>0</v>
      </c>
      <c r="I259" s="48">
        <f t="shared" si="491"/>
        <v>0</v>
      </c>
      <c r="J259" s="48">
        <f t="shared" si="491"/>
        <v>0</v>
      </c>
      <c r="K259" s="48">
        <f t="shared" si="491"/>
        <v>0</v>
      </c>
      <c r="L259" s="48">
        <f t="shared" si="491"/>
        <v>0</v>
      </c>
      <c r="M259" s="46">
        <f>ROUND(IF(F259,L259/F259*100,0),1)</f>
        <v>0</v>
      </c>
      <c r="O259" s="125"/>
    </row>
    <row r="260" spans="1:15" s="17" customFormat="1" ht="15.75">
      <c r="A260" s="34">
        <v>202490</v>
      </c>
      <c r="B260" s="38" t="e">
        <f t="shared" si="490"/>
        <v>#N/A</v>
      </c>
      <c r="C260" s="34">
        <v>301041</v>
      </c>
      <c r="D260" s="50" t="s">
        <v>130</v>
      </c>
      <c r="E260" s="42" t="s">
        <v>114</v>
      </c>
      <c r="F260" s="111" t="s">
        <v>129</v>
      </c>
      <c r="G260" s="110">
        <f>ROUND(IF(F259,G259/F259*100,0),1)</f>
        <v>0</v>
      </c>
      <c r="H260" s="110">
        <f t="shared" ref="H260" si="492">ROUND(IF(G259,H259/G259*100,0),1)</f>
        <v>0</v>
      </c>
      <c r="I260" s="110">
        <f t="shared" ref="I260" si="493">ROUND(IF(H259,I259/H259*100,0),1)</f>
        <v>0</v>
      </c>
      <c r="J260" s="110">
        <f t="shared" ref="J260" si="494">ROUND(IF(I259,J259/I259*100,0),1)</f>
        <v>0</v>
      </c>
      <c r="K260" s="110">
        <f t="shared" ref="K260" si="495">ROUND(IF(J259,K259/J259*100,0),1)</f>
        <v>0</v>
      </c>
      <c r="L260" s="110">
        <f t="shared" ref="L260" si="496">ROUND(IF(K259,L259/K259*100,0),1)</f>
        <v>0</v>
      </c>
      <c r="M260" s="111" t="s">
        <v>129</v>
      </c>
      <c r="O260" s="125"/>
    </row>
    <row r="261" spans="1:15" s="17" customFormat="1" ht="31.5">
      <c r="A261" s="34">
        <v>202500</v>
      </c>
      <c r="B261" s="38" t="e">
        <f t="shared" si="490"/>
        <v>#N/A</v>
      </c>
      <c r="C261" s="34">
        <v>300042</v>
      </c>
      <c r="D261" s="37" t="s">
        <v>83</v>
      </c>
      <c r="E261" s="108" t="s">
        <v>77</v>
      </c>
      <c r="F261" s="48">
        <f t="shared" ref="F261:L261" si="497">F73</f>
        <v>0</v>
      </c>
      <c r="G261" s="48">
        <f t="shared" si="497"/>
        <v>0</v>
      </c>
      <c r="H261" s="48">
        <f t="shared" si="497"/>
        <v>0</v>
      </c>
      <c r="I261" s="48">
        <f t="shared" si="497"/>
        <v>0</v>
      </c>
      <c r="J261" s="48">
        <f t="shared" si="497"/>
        <v>0</v>
      </c>
      <c r="K261" s="48">
        <f t="shared" si="497"/>
        <v>0</v>
      </c>
      <c r="L261" s="48">
        <f t="shared" si="497"/>
        <v>0</v>
      </c>
      <c r="M261" s="111" t="s">
        <v>129</v>
      </c>
      <c r="O261" s="125"/>
    </row>
    <row r="262" spans="1:15" s="17" customFormat="1" ht="15.75">
      <c r="A262" s="34">
        <v>202510</v>
      </c>
      <c r="B262" s="38" t="e">
        <f t="shared" si="490"/>
        <v>#N/A</v>
      </c>
      <c r="C262" s="34">
        <v>301042</v>
      </c>
      <c r="D262" s="50" t="s">
        <v>130</v>
      </c>
      <c r="E262" s="42" t="s">
        <v>114</v>
      </c>
      <c r="F262" s="111" t="s">
        <v>129</v>
      </c>
      <c r="G262" s="110">
        <f>ROUND(IF(F261,G261/F261*100,0),1)</f>
        <v>0</v>
      </c>
      <c r="H262" s="110">
        <f t="shared" ref="H262" si="498">ROUND(IF(G261,H261/G261*100,0),1)</f>
        <v>0</v>
      </c>
      <c r="I262" s="110">
        <f t="shared" ref="I262" si="499">ROUND(IF(H261,I261/H261*100,0),1)</f>
        <v>0</v>
      </c>
      <c r="J262" s="110">
        <f t="shared" ref="J262" si="500">ROUND(IF(I261,J261/I261*100,0),1)</f>
        <v>0</v>
      </c>
      <c r="K262" s="110">
        <f t="shared" ref="K262" si="501">ROUND(IF(J261,K261/J261*100,0),1)</f>
        <v>0</v>
      </c>
      <c r="L262" s="110">
        <f t="shared" ref="L262" si="502">ROUND(IF(K261,L261/K261*100,0),1)</f>
        <v>0</v>
      </c>
      <c r="M262" s="111" t="s">
        <v>129</v>
      </c>
      <c r="O262" s="125"/>
    </row>
    <row r="263" spans="1:15" s="17" customFormat="1" ht="15.75">
      <c r="A263" s="34">
        <v>202520</v>
      </c>
      <c r="B263" s="38" t="e">
        <f t="shared" si="490"/>
        <v>#N/A</v>
      </c>
      <c r="C263" s="34">
        <v>300043</v>
      </c>
      <c r="D263" s="37" t="s">
        <v>84</v>
      </c>
      <c r="E263" s="108" t="s">
        <v>77</v>
      </c>
      <c r="F263" s="48">
        <f t="shared" ref="F263:L263" si="503">F105</f>
        <v>8</v>
      </c>
      <c r="G263" s="48">
        <f t="shared" si="503"/>
        <v>7.7</v>
      </c>
      <c r="H263" s="48">
        <f t="shared" si="503"/>
        <v>8.1999999999999993</v>
      </c>
      <c r="I263" s="48">
        <f t="shared" si="503"/>
        <v>8.4</v>
      </c>
      <c r="J263" s="48">
        <f t="shared" si="503"/>
        <v>8.6</v>
      </c>
      <c r="K263" s="48">
        <f t="shared" si="503"/>
        <v>8.8000000000000007</v>
      </c>
      <c r="L263" s="48">
        <f t="shared" si="503"/>
        <v>9</v>
      </c>
      <c r="M263" s="111" t="s">
        <v>129</v>
      </c>
      <c r="O263" s="125"/>
    </row>
    <row r="264" spans="1:15" s="17" customFormat="1" ht="15.75">
      <c r="A264" s="34">
        <v>202530</v>
      </c>
      <c r="B264" s="38" t="e">
        <f t="shared" si="490"/>
        <v>#N/A</v>
      </c>
      <c r="C264" s="34">
        <v>301043</v>
      </c>
      <c r="D264" s="50" t="s">
        <v>130</v>
      </c>
      <c r="E264" s="42" t="s">
        <v>114</v>
      </c>
      <c r="F264" s="111" t="s">
        <v>129</v>
      </c>
      <c r="G264" s="110">
        <f>ROUND(IF(F263,G263/F263*100,0),1)</f>
        <v>96.3</v>
      </c>
      <c r="H264" s="110">
        <f t="shared" ref="H264" si="504">ROUND(IF(G263,H263/G263*100,0),1)</f>
        <v>106.5</v>
      </c>
      <c r="I264" s="110">
        <f t="shared" ref="I264" si="505">ROUND(IF(H263,I263/H263*100,0),1)</f>
        <v>102.4</v>
      </c>
      <c r="J264" s="110">
        <f t="shared" ref="J264" si="506">ROUND(IF(I263,J263/I263*100,0),1)</f>
        <v>102.4</v>
      </c>
      <c r="K264" s="110">
        <f t="shared" ref="K264" si="507">ROUND(IF(J263,K263/J263*100,0),1)</f>
        <v>102.3</v>
      </c>
      <c r="L264" s="110">
        <f t="shared" ref="L264" si="508">ROUND(IF(K263,L263/K263*100,0),1)</f>
        <v>102.3</v>
      </c>
      <c r="M264" s="111" t="s">
        <v>129</v>
      </c>
      <c r="O264" s="125"/>
    </row>
    <row r="265" spans="1:15" s="17" customFormat="1" ht="15.75">
      <c r="A265" s="34">
        <v>202540</v>
      </c>
      <c r="B265" s="38" t="e">
        <f t="shared" si="490"/>
        <v>#N/A</v>
      </c>
      <c r="C265" s="34">
        <v>300050</v>
      </c>
      <c r="D265" s="93" t="s">
        <v>78</v>
      </c>
      <c r="E265" s="95" t="s">
        <v>79</v>
      </c>
      <c r="F265" s="46">
        <f t="shared" ref="F265:L265" si="509">ROUND(SUM(F43,F75,F107),1)</f>
        <v>0</v>
      </c>
      <c r="G265" s="46">
        <f t="shared" si="509"/>
        <v>0</v>
      </c>
      <c r="H265" s="46">
        <f t="shared" si="509"/>
        <v>0</v>
      </c>
      <c r="I265" s="46">
        <f t="shared" si="509"/>
        <v>0</v>
      </c>
      <c r="J265" s="46">
        <f t="shared" si="509"/>
        <v>0</v>
      </c>
      <c r="K265" s="46">
        <f t="shared" si="509"/>
        <v>0</v>
      </c>
      <c r="L265" s="46">
        <f t="shared" si="509"/>
        <v>0</v>
      </c>
      <c r="M265" s="46">
        <f>ROUND(IF(F265,L265/F265*100,0),1)</f>
        <v>0</v>
      </c>
      <c r="O265" s="125"/>
    </row>
    <row r="266" spans="1:15" s="17" customFormat="1" ht="15.75">
      <c r="A266" s="34">
        <v>202550</v>
      </c>
      <c r="B266" s="38" t="e">
        <f t="shared" si="490"/>
        <v>#N/A</v>
      </c>
      <c r="C266" s="34">
        <v>301050</v>
      </c>
      <c r="D266" s="50" t="s">
        <v>130</v>
      </c>
      <c r="E266" s="42" t="s">
        <v>114</v>
      </c>
      <c r="F266" s="122"/>
      <c r="G266" s="110">
        <f>ROUND(IF(F265,G265/F265*100,0),1)</f>
        <v>0</v>
      </c>
      <c r="H266" s="110">
        <f t="shared" ref="H266" si="510">ROUND(IF(G265,H265/G265*100,0),1)</f>
        <v>0</v>
      </c>
      <c r="I266" s="110">
        <f t="shared" ref="I266" si="511">ROUND(IF(H265,I265/H265*100,0),1)</f>
        <v>0</v>
      </c>
      <c r="J266" s="110">
        <f t="shared" ref="J266" si="512">ROUND(IF(I265,J265/I265*100,0),1)</f>
        <v>0</v>
      </c>
      <c r="K266" s="110">
        <f t="shared" ref="K266" si="513">ROUND(IF(J265,K265/J265*100,0),1)</f>
        <v>0</v>
      </c>
      <c r="L266" s="110">
        <f t="shared" ref="L266" si="514">ROUND(IF(K265,L265/K265*100,0),1)</f>
        <v>0</v>
      </c>
      <c r="M266" s="111" t="s">
        <v>129</v>
      </c>
      <c r="O266" s="125"/>
    </row>
    <row r="267" spans="1:15" s="17" customFormat="1" ht="15.75">
      <c r="A267" s="34">
        <v>202560</v>
      </c>
      <c r="B267" s="38"/>
      <c r="C267" s="34"/>
      <c r="D267" s="37" t="s">
        <v>81</v>
      </c>
      <c r="E267" s="35"/>
      <c r="F267" s="54"/>
      <c r="G267" s="54"/>
      <c r="H267" s="54"/>
      <c r="I267" s="54"/>
      <c r="J267" s="54"/>
      <c r="K267" s="54"/>
      <c r="L267" s="54"/>
      <c r="M267" s="54"/>
      <c r="O267" s="125"/>
    </row>
    <row r="268" spans="1:15" s="17" customFormat="1" ht="31.5">
      <c r="A268" s="34">
        <v>202570</v>
      </c>
      <c r="B268" s="38" t="e">
        <f t="shared" ref="B268:B273" si="515">VALUE(CONCATENATE($A$2,$C$4,C268))</f>
        <v>#N/A</v>
      </c>
      <c r="C268" s="34">
        <v>300051</v>
      </c>
      <c r="D268" s="37" t="s">
        <v>82</v>
      </c>
      <c r="E268" s="108" t="s">
        <v>79</v>
      </c>
      <c r="F268" s="48">
        <f t="shared" ref="F268:L268" si="516">F43</f>
        <v>0</v>
      </c>
      <c r="G268" s="48">
        <f t="shared" si="516"/>
        <v>0</v>
      </c>
      <c r="H268" s="48">
        <f t="shared" si="516"/>
        <v>0</v>
      </c>
      <c r="I268" s="48">
        <f t="shared" si="516"/>
        <v>0</v>
      </c>
      <c r="J268" s="48">
        <f t="shared" si="516"/>
        <v>0</v>
      </c>
      <c r="K268" s="48">
        <f t="shared" si="516"/>
        <v>0</v>
      </c>
      <c r="L268" s="48">
        <f t="shared" si="516"/>
        <v>0</v>
      </c>
      <c r="M268" s="111" t="s">
        <v>129</v>
      </c>
      <c r="O268" s="125"/>
    </row>
    <row r="269" spans="1:15" s="17" customFormat="1" ht="15.75">
      <c r="A269" s="34">
        <v>202580</v>
      </c>
      <c r="B269" s="38" t="e">
        <f t="shared" si="515"/>
        <v>#N/A</v>
      </c>
      <c r="C269" s="34">
        <v>301051</v>
      </c>
      <c r="D269" s="50" t="s">
        <v>130</v>
      </c>
      <c r="E269" s="42" t="s">
        <v>114</v>
      </c>
      <c r="F269" s="111" t="s">
        <v>129</v>
      </c>
      <c r="G269" s="110">
        <f>ROUND(IF(F268,G268/F268*100,0),1)</f>
        <v>0</v>
      </c>
      <c r="H269" s="110">
        <f t="shared" ref="H269" si="517">ROUND(IF(G268,H268/G268*100,0),1)</f>
        <v>0</v>
      </c>
      <c r="I269" s="110">
        <f t="shared" ref="I269" si="518">ROUND(IF(H268,I268/H268*100,0),1)</f>
        <v>0</v>
      </c>
      <c r="J269" s="110">
        <f t="shared" ref="J269" si="519">ROUND(IF(I268,J268/I268*100,0),1)</f>
        <v>0</v>
      </c>
      <c r="K269" s="110">
        <f t="shared" ref="K269" si="520">ROUND(IF(J268,K268/J268*100,0),1)</f>
        <v>0</v>
      </c>
      <c r="L269" s="110">
        <f t="shared" ref="L269" si="521">ROUND(IF(K268,L268/K268*100,0),1)</f>
        <v>0</v>
      </c>
      <c r="M269" s="111" t="s">
        <v>129</v>
      </c>
      <c r="O269" s="125"/>
    </row>
    <row r="270" spans="1:15" s="17" customFormat="1" ht="31.5">
      <c r="A270" s="34">
        <v>202590</v>
      </c>
      <c r="B270" s="38" t="e">
        <f t="shared" si="515"/>
        <v>#N/A</v>
      </c>
      <c r="C270" s="34">
        <v>300052</v>
      </c>
      <c r="D270" s="37" t="s">
        <v>83</v>
      </c>
      <c r="E270" s="108" t="s">
        <v>79</v>
      </c>
      <c r="F270" s="48">
        <f t="shared" ref="F270:L270" si="522">F75</f>
        <v>0</v>
      </c>
      <c r="G270" s="48">
        <f t="shared" si="522"/>
        <v>0</v>
      </c>
      <c r="H270" s="48">
        <f t="shared" si="522"/>
        <v>0</v>
      </c>
      <c r="I270" s="48">
        <f t="shared" si="522"/>
        <v>0</v>
      </c>
      <c r="J270" s="48">
        <f t="shared" si="522"/>
        <v>0</v>
      </c>
      <c r="K270" s="48">
        <f t="shared" si="522"/>
        <v>0</v>
      </c>
      <c r="L270" s="48">
        <f t="shared" si="522"/>
        <v>0</v>
      </c>
      <c r="M270" s="111" t="s">
        <v>129</v>
      </c>
      <c r="O270" s="125"/>
    </row>
    <row r="271" spans="1:15" s="17" customFormat="1" ht="15.75">
      <c r="A271" s="34">
        <v>202600</v>
      </c>
      <c r="B271" s="38" t="e">
        <f t="shared" si="515"/>
        <v>#N/A</v>
      </c>
      <c r="C271" s="34">
        <v>301052</v>
      </c>
      <c r="D271" s="50" t="s">
        <v>130</v>
      </c>
      <c r="E271" s="42" t="s">
        <v>114</v>
      </c>
      <c r="F271" s="111" t="s">
        <v>129</v>
      </c>
      <c r="G271" s="110">
        <f>ROUND(IF(F270,G270/F270*100,0),1)</f>
        <v>0</v>
      </c>
      <c r="H271" s="110">
        <f t="shared" ref="H271" si="523">ROUND(IF(G270,H270/G270*100,0),1)</f>
        <v>0</v>
      </c>
      <c r="I271" s="110">
        <f t="shared" ref="I271" si="524">ROUND(IF(H270,I270/H270*100,0),1)</f>
        <v>0</v>
      </c>
      <c r="J271" s="110">
        <f t="shared" ref="J271" si="525">ROUND(IF(I270,J270/I270*100,0),1)</f>
        <v>0</v>
      </c>
      <c r="K271" s="110">
        <f t="shared" ref="K271" si="526">ROUND(IF(J270,K270/J270*100,0),1)</f>
        <v>0</v>
      </c>
      <c r="L271" s="110">
        <f t="shared" ref="L271" si="527">ROUND(IF(K270,L270/K270*100,0),1)</f>
        <v>0</v>
      </c>
      <c r="M271" s="111" t="s">
        <v>129</v>
      </c>
      <c r="O271" s="125"/>
    </row>
    <row r="272" spans="1:15" s="17" customFormat="1" ht="15.75">
      <c r="A272" s="34">
        <v>202610</v>
      </c>
      <c r="B272" s="38" t="e">
        <f t="shared" si="515"/>
        <v>#N/A</v>
      </c>
      <c r="C272" s="34">
        <v>300053</v>
      </c>
      <c r="D272" s="37" t="s">
        <v>84</v>
      </c>
      <c r="E272" s="108" t="s">
        <v>79</v>
      </c>
      <c r="F272" s="48">
        <f t="shared" ref="F272:L272" si="528">F107</f>
        <v>0</v>
      </c>
      <c r="G272" s="48">
        <f t="shared" si="528"/>
        <v>0</v>
      </c>
      <c r="H272" s="48">
        <f t="shared" si="528"/>
        <v>0</v>
      </c>
      <c r="I272" s="48">
        <f t="shared" si="528"/>
        <v>0</v>
      </c>
      <c r="J272" s="48">
        <f t="shared" si="528"/>
        <v>0</v>
      </c>
      <c r="K272" s="48">
        <f t="shared" si="528"/>
        <v>0</v>
      </c>
      <c r="L272" s="48">
        <f t="shared" si="528"/>
        <v>0</v>
      </c>
      <c r="M272" s="111" t="s">
        <v>129</v>
      </c>
      <c r="O272" s="125"/>
    </row>
    <row r="273" spans="1:15" s="17" customFormat="1" ht="15.75">
      <c r="A273" s="34">
        <v>202620</v>
      </c>
      <c r="B273" s="38" t="e">
        <f t="shared" si="515"/>
        <v>#N/A</v>
      </c>
      <c r="C273" s="34">
        <v>301053</v>
      </c>
      <c r="D273" s="50" t="s">
        <v>130</v>
      </c>
      <c r="E273" s="42" t="s">
        <v>114</v>
      </c>
      <c r="F273" s="111" t="s">
        <v>129</v>
      </c>
      <c r="G273" s="110">
        <f>ROUND(IF(F272,G272/F272*100,0),1)</f>
        <v>0</v>
      </c>
      <c r="H273" s="110">
        <f t="shared" ref="H273" si="529">ROUND(IF(G272,H272/G272*100,0),1)</f>
        <v>0</v>
      </c>
      <c r="I273" s="110">
        <f t="shared" ref="I273" si="530">ROUND(IF(H272,I272/H272*100,0),1)</f>
        <v>0</v>
      </c>
      <c r="J273" s="110">
        <f t="shared" ref="J273" si="531">ROUND(IF(I272,J272/I272*100,0),1)</f>
        <v>0</v>
      </c>
      <c r="K273" s="110">
        <f t="shared" ref="K273" si="532">ROUND(IF(J272,K272/J272*100,0),1)</f>
        <v>0</v>
      </c>
      <c r="L273" s="110">
        <f t="shared" ref="L273" si="533">ROUND(IF(K272,L272/K272*100,0),1)</f>
        <v>0</v>
      </c>
      <c r="M273" s="111" t="s">
        <v>129</v>
      </c>
      <c r="O273" s="125"/>
    </row>
    <row r="274" spans="1:15" s="17" customFormat="1" ht="15.75">
      <c r="A274" s="34">
        <v>202630</v>
      </c>
      <c r="B274" s="38"/>
      <c r="C274" s="34"/>
      <c r="D274" s="80" t="s">
        <v>101</v>
      </c>
      <c r="E274" s="94"/>
      <c r="F274" s="55"/>
      <c r="G274" s="55"/>
      <c r="H274" s="55"/>
      <c r="I274" s="55"/>
      <c r="J274" s="55"/>
      <c r="K274" s="55"/>
      <c r="L274" s="55"/>
      <c r="M274" s="55"/>
      <c r="O274" s="125"/>
    </row>
    <row r="275" spans="1:15" s="17" customFormat="1" ht="47.25">
      <c r="A275" s="34">
        <v>202640</v>
      </c>
      <c r="B275" s="38" t="e">
        <f t="shared" ref="B275:B278" si="534">VALUE(CONCATENATE($A$2,$C$4,C275))</f>
        <v>#N/A</v>
      </c>
      <c r="C275" s="34">
        <v>400000</v>
      </c>
      <c r="D275" s="88" t="s">
        <v>102</v>
      </c>
      <c r="E275" s="94" t="s">
        <v>103</v>
      </c>
      <c r="F275" s="46">
        <f t="shared" ref="F275:L275" si="535">F130</f>
        <v>0</v>
      </c>
      <c r="G275" s="46">
        <f t="shared" si="535"/>
        <v>0</v>
      </c>
      <c r="H275" s="46">
        <f t="shared" si="535"/>
        <v>0</v>
      </c>
      <c r="I275" s="46">
        <f t="shared" si="535"/>
        <v>0</v>
      </c>
      <c r="J275" s="46">
        <f t="shared" si="535"/>
        <v>0</v>
      </c>
      <c r="K275" s="46">
        <f t="shared" si="535"/>
        <v>0</v>
      </c>
      <c r="L275" s="46">
        <f t="shared" si="535"/>
        <v>0</v>
      </c>
      <c r="M275" s="121">
        <f>ROUND(IF(F275,L275/F275*100,0),1)</f>
        <v>0</v>
      </c>
      <c r="O275" s="125"/>
    </row>
    <row r="276" spans="1:15" s="17" customFormat="1" ht="31.5">
      <c r="A276" s="34">
        <v>202660</v>
      </c>
      <c r="B276" s="38" t="e">
        <f t="shared" si="534"/>
        <v>#N/A</v>
      </c>
      <c r="C276" s="34">
        <v>402000</v>
      </c>
      <c r="D276" s="28" t="s">
        <v>104</v>
      </c>
      <c r="E276" s="21" t="s">
        <v>105</v>
      </c>
      <c r="F276" s="111">
        <f>F131</f>
        <v>0</v>
      </c>
      <c r="G276" s="111">
        <f t="shared" ref="G276:L276" si="536">G131</f>
        <v>0</v>
      </c>
      <c r="H276" s="111">
        <f t="shared" si="536"/>
        <v>0</v>
      </c>
      <c r="I276" s="111">
        <f t="shared" si="536"/>
        <v>0</v>
      </c>
      <c r="J276" s="111">
        <f t="shared" si="536"/>
        <v>0</v>
      </c>
      <c r="K276" s="111">
        <f t="shared" si="536"/>
        <v>0</v>
      </c>
      <c r="L276" s="111">
        <f t="shared" si="536"/>
        <v>0</v>
      </c>
      <c r="M276" s="111" t="s">
        <v>129</v>
      </c>
      <c r="O276" s="125"/>
    </row>
    <row r="277" spans="1:15" s="17" customFormat="1" ht="15.75">
      <c r="A277" s="34">
        <v>202680</v>
      </c>
      <c r="B277" s="38"/>
      <c r="C277" s="34"/>
      <c r="D277" s="30" t="s">
        <v>81</v>
      </c>
      <c r="E277" s="31"/>
      <c r="F277" s="46"/>
      <c r="G277" s="46"/>
      <c r="H277" s="46"/>
      <c r="I277" s="46"/>
      <c r="J277" s="46"/>
      <c r="K277" s="46"/>
      <c r="L277" s="46"/>
      <c r="M277" s="48"/>
      <c r="O277" s="125"/>
    </row>
    <row r="278" spans="1:15" s="17" customFormat="1" ht="31.5">
      <c r="A278" s="34">
        <v>202690</v>
      </c>
      <c r="B278" s="38" t="e">
        <f t="shared" si="534"/>
        <v>#N/A</v>
      </c>
      <c r="C278" s="34">
        <v>400010</v>
      </c>
      <c r="D278" s="88" t="s">
        <v>115</v>
      </c>
      <c r="E278" s="94" t="s">
        <v>67</v>
      </c>
      <c r="F278" s="46">
        <f t="shared" ref="F278:L278" si="537">F129</f>
        <v>0</v>
      </c>
      <c r="G278" s="46">
        <f t="shared" si="537"/>
        <v>0</v>
      </c>
      <c r="H278" s="46">
        <f t="shared" si="537"/>
        <v>0</v>
      </c>
      <c r="I278" s="46">
        <f t="shared" si="537"/>
        <v>0</v>
      </c>
      <c r="J278" s="46">
        <f t="shared" si="537"/>
        <v>0</v>
      </c>
      <c r="K278" s="46">
        <f t="shared" si="537"/>
        <v>0</v>
      </c>
      <c r="L278" s="46">
        <f t="shared" si="537"/>
        <v>0</v>
      </c>
      <c r="M278" s="111" t="s">
        <v>129</v>
      </c>
      <c r="O278" s="125"/>
    </row>
    <row r="279" spans="1:15" s="17" customFormat="1" ht="15.75">
      <c r="A279" s="34">
        <v>202780</v>
      </c>
      <c r="B279" s="38"/>
      <c r="C279" s="34"/>
      <c r="D279" s="103" t="s">
        <v>106</v>
      </c>
      <c r="E279" s="104"/>
      <c r="F279" s="48"/>
      <c r="G279" s="48"/>
      <c r="H279" s="48"/>
      <c r="I279" s="48"/>
      <c r="J279" s="48"/>
      <c r="K279" s="48"/>
      <c r="L279" s="48"/>
      <c r="M279" s="48"/>
      <c r="O279" s="125"/>
    </row>
    <row r="280" spans="1:15" s="17" customFormat="1" ht="47.25">
      <c r="A280" s="34">
        <v>202790</v>
      </c>
      <c r="B280" s="38" t="e">
        <f>VALUE(CONCATENATE($A$2,$C$4,C280))</f>
        <v>#N/A</v>
      </c>
      <c r="C280" s="34">
        <v>500000</v>
      </c>
      <c r="D280" s="87" t="s">
        <v>102</v>
      </c>
      <c r="E280" s="105" t="s">
        <v>103</v>
      </c>
      <c r="F280" s="46">
        <f t="shared" ref="F280:L280" si="538">F133</f>
        <v>0</v>
      </c>
      <c r="G280" s="46">
        <f t="shared" si="538"/>
        <v>0</v>
      </c>
      <c r="H280" s="46">
        <f t="shared" si="538"/>
        <v>0</v>
      </c>
      <c r="I280" s="46">
        <f t="shared" si="538"/>
        <v>0</v>
      </c>
      <c r="J280" s="46">
        <f t="shared" si="538"/>
        <v>0</v>
      </c>
      <c r="K280" s="46">
        <f t="shared" si="538"/>
        <v>0</v>
      </c>
      <c r="L280" s="46">
        <f t="shared" si="538"/>
        <v>0</v>
      </c>
      <c r="M280" s="121">
        <f>ROUND(IF(F280,L280/F280*100,0),1)</f>
        <v>0</v>
      </c>
      <c r="O280" s="125"/>
    </row>
    <row r="281" spans="1:15" s="17" customFormat="1" ht="15.75">
      <c r="A281" s="34">
        <v>202830</v>
      </c>
      <c r="B281" s="9"/>
      <c r="C281" s="9"/>
      <c r="D281" s="40"/>
      <c r="E281" s="40"/>
      <c r="F281" s="40"/>
      <c r="G281" s="40"/>
      <c r="H281" s="40"/>
      <c r="I281" s="40"/>
      <c r="J281" s="40"/>
      <c r="K281" s="40"/>
      <c r="L281" s="40"/>
      <c r="M281" s="40"/>
      <c r="O281" s="125"/>
    </row>
    <row r="282" spans="1:15" s="17" customFormat="1" ht="15.75">
      <c r="A282" s="34">
        <v>202840</v>
      </c>
      <c r="B282" s="9"/>
      <c r="C282" s="9"/>
      <c r="D282" s="40"/>
      <c r="E282" s="40"/>
      <c r="F282" s="40"/>
      <c r="G282" s="40"/>
      <c r="H282" s="40"/>
      <c r="I282" s="40"/>
      <c r="J282" s="40"/>
      <c r="K282" s="40"/>
      <c r="L282" s="40"/>
      <c r="M282" s="40"/>
      <c r="O282" s="125"/>
    </row>
    <row r="283" spans="1:15" s="17" customFormat="1" ht="15.75">
      <c r="A283" s="34">
        <v>202850</v>
      </c>
      <c r="B283" s="9"/>
      <c r="C283" s="9"/>
      <c r="D283" s="40"/>
      <c r="E283" s="40"/>
      <c r="F283" s="40"/>
      <c r="G283" s="40"/>
      <c r="H283" s="40"/>
      <c r="I283" s="40"/>
      <c r="J283" s="40"/>
      <c r="K283" s="40"/>
      <c r="L283" s="40"/>
      <c r="M283" s="40"/>
      <c r="O283" s="125"/>
    </row>
    <row r="284" spans="1:15" s="17" customFormat="1">
      <c r="A284" s="34">
        <v>202860</v>
      </c>
      <c r="B284" s="9"/>
      <c r="C284" s="9"/>
      <c r="D284" s="23" t="s">
        <v>144</v>
      </c>
      <c r="E284" s="22"/>
      <c r="F284" s="22"/>
      <c r="G284" s="22"/>
      <c r="H284" s="22"/>
      <c r="I284" s="22"/>
      <c r="J284" s="22"/>
      <c r="K284" s="22"/>
      <c r="L284" s="39"/>
      <c r="M284" s="39"/>
      <c r="O284" s="125"/>
    </row>
    <row r="285" spans="1:15" s="17" customFormat="1" ht="13.5" customHeight="1">
      <c r="A285" s="34">
        <v>202870</v>
      </c>
      <c r="B285" s="9"/>
      <c r="C285" s="9"/>
      <c r="D285" s="23" t="s">
        <v>143</v>
      </c>
      <c r="E285" s="24"/>
      <c r="F285" s="24"/>
      <c r="G285" s="24"/>
      <c r="H285" s="24"/>
      <c r="I285" s="24"/>
      <c r="J285" s="24"/>
      <c r="K285" s="23" t="s">
        <v>148</v>
      </c>
      <c r="L285" s="39"/>
      <c r="M285" s="39"/>
      <c r="O285" s="125"/>
    </row>
    <row r="286" spans="1:15" s="17" customFormat="1">
      <c r="A286" s="34">
        <v>202880</v>
      </c>
      <c r="B286" s="9"/>
      <c r="C286" s="9"/>
      <c r="D286" s="23" t="s">
        <v>145</v>
      </c>
      <c r="E286" s="24"/>
      <c r="F286" s="24"/>
      <c r="G286" s="24"/>
      <c r="H286" s="24"/>
      <c r="I286" s="24"/>
      <c r="J286" s="24"/>
      <c r="K286" s="24"/>
      <c r="L286" s="39"/>
      <c r="M286" s="39"/>
      <c r="O286" s="125"/>
    </row>
    <row r="287" spans="1:15" s="17" customFormat="1">
      <c r="A287" s="34">
        <v>202890</v>
      </c>
      <c r="B287" s="9"/>
      <c r="C287" s="9"/>
      <c r="D287" s="24"/>
      <c r="E287" s="24"/>
      <c r="F287" s="24"/>
      <c r="G287" s="24"/>
      <c r="H287" s="24"/>
      <c r="I287" s="24"/>
      <c r="J287" s="24"/>
      <c r="K287" s="24"/>
      <c r="L287" s="39"/>
      <c r="M287" s="39"/>
      <c r="O287" s="125"/>
    </row>
    <row r="288" spans="1:15" s="17" customFormat="1">
      <c r="A288" s="34">
        <v>202900</v>
      </c>
      <c r="B288" s="9"/>
      <c r="C288" s="9"/>
      <c r="D288" s="23" t="s">
        <v>149</v>
      </c>
      <c r="E288" s="24"/>
      <c r="F288" s="24"/>
      <c r="G288" s="24"/>
      <c r="H288" s="24"/>
      <c r="I288" s="24"/>
      <c r="J288" s="24"/>
      <c r="K288" s="24"/>
      <c r="L288" s="39"/>
      <c r="M288" s="39"/>
      <c r="O288" s="125"/>
    </row>
    <row r="289" spans="1:15" s="17" customFormat="1">
      <c r="A289" s="34">
        <v>202910</v>
      </c>
      <c r="B289" s="9"/>
      <c r="C289" s="9"/>
      <c r="D289" s="23" t="s">
        <v>146</v>
      </c>
      <c r="E289" s="25"/>
      <c r="F289" s="25"/>
      <c r="G289" s="25"/>
      <c r="H289" s="25"/>
      <c r="I289" s="25" t="s">
        <v>65</v>
      </c>
      <c r="J289" s="23" t="s">
        <v>66</v>
      </c>
      <c r="K289" s="23" t="s">
        <v>147</v>
      </c>
      <c r="L289" s="39"/>
      <c r="M289" s="39"/>
      <c r="O289" s="125"/>
    </row>
    <row r="290" spans="1:15" s="17" customFormat="1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O290" s="125"/>
    </row>
    <row r="291" spans="1:15" s="17" customFormat="1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O291" s="125"/>
    </row>
    <row r="292" spans="1:15" s="17" customFormat="1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O292" s="125"/>
    </row>
    <row r="293" spans="1:15" s="17" customFormat="1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O293" s="125"/>
    </row>
    <row r="294" spans="1:15" s="17" customFormat="1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O294" s="125"/>
    </row>
    <row r="295" spans="1:15" s="17" customFormat="1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O295" s="125"/>
    </row>
    <row r="296" spans="1:15" s="17" customFormat="1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O296" s="125"/>
    </row>
    <row r="297" spans="1:15" s="17" customFormat="1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</row>
  </sheetData>
  <sheetProtection password="CF42" sheet="1" objects="1" scenarios="1" formatCells="0" formatColumns="0" formatRows="0"/>
  <dataConsolidate topLabels="1" link="1">
    <dataRefs count="1">
      <dataRef ref="G189:G200" sheet="ВВОД"/>
    </dataRefs>
  </dataConsolidate>
  <mergeCells count="54">
    <mergeCell ref="O121:AB121"/>
    <mergeCell ref="D1:L1"/>
    <mergeCell ref="D2:L2"/>
    <mergeCell ref="D15:M15"/>
    <mergeCell ref="D16:M16"/>
    <mergeCell ref="P5:S5"/>
    <mergeCell ref="P6:S6"/>
    <mergeCell ref="P8:S8"/>
    <mergeCell ref="P9:S9"/>
    <mergeCell ref="E8:J8"/>
    <mergeCell ref="E9:J9"/>
    <mergeCell ref="E10:J10"/>
    <mergeCell ref="E11:J11"/>
    <mergeCell ref="E12:J12"/>
    <mergeCell ref="D3:L3"/>
    <mergeCell ref="A17:A18"/>
    <mergeCell ref="B17:B18"/>
    <mergeCell ref="C17:C18"/>
    <mergeCell ref="D17:D18"/>
    <mergeCell ref="E17:E18"/>
    <mergeCell ref="B49:B50"/>
    <mergeCell ref="C49:C50"/>
    <mergeCell ref="D49:D50"/>
    <mergeCell ref="E49:E50"/>
    <mergeCell ref="M49:M50"/>
    <mergeCell ref="B81:B82"/>
    <mergeCell ref="C81:C82"/>
    <mergeCell ref="D81:D82"/>
    <mergeCell ref="E81:E82"/>
    <mergeCell ref="B113:B114"/>
    <mergeCell ref="C113:C114"/>
    <mergeCell ref="D113:D114"/>
    <mergeCell ref="E113:E114"/>
    <mergeCell ref="B138:B139"/>
    <mergeCell ref="C138:C139"/>
    <mergeCell ref="D138:D139"/>
    <mergeCell ref="E138:E139"/>
    <mergeCell ref="M138:M139"/>
    <mergeCell ref="D136:M136"/>
    <mergeCell ref="D137:M137"/>
    <mergeCell ref="L14:M14"/>
    <mergeCell ref="L46:M46"/>
    <mergeCell ref="L78:M78"/>
    <mergeCell ref="L110:M110"/>
    <mergeCell ref="L135:M135"/>
    <mergeCell ref="D111:M111"/>
    <mergeCell ref="D112:M112"/>
    <mergeCell ref="M113:M114"/>
    <mergeCell ref="D79:M79"/>
    <mergeCell ref="D80:M80"/>
    <mergeCell ref="M81:M82"/>
    <mergeCell ref="D47:M47"/>
    <mergeCell ref="D48:M48"/>
    <mergeCell ref="M17:M18"/>
  </mergeCells>
  <hyperlinks>
    <hyperlink ref="D8" location="ВВОД!D14:M44" display="Таблица 1"/>
    <hyperlink ref="D9" location="ВВОД!D46:M76" display="Таблица 2"/>
    <hyperlink ref="D10" location="ВВОД!D78:M108" display="Таблица 3"/>
    <hyperlink ref="D11" location="ВВОД!D110:M133" display="Таблица 4"/>
    <hyperlink ref="D12" location="ВВОД!D135:M280" display="Таблица 5"/>
  </hyperlinks>
  <pageMargins left="0.78740157480314965" right="0.59055118110236227" top="0.4" bottom="0.47" header="0.25" footer="0.28999999999999998"/>
  <pageSetup paperSize="9" scale="54" orientation="landscape" r:id="rId1"/>
  <headerFooter alignWithMargins="0"/>
  <rowBreaks count="4" manualBreakCount="4">
    <brk id="45" max="12" man="1"/>
    <brk id="77" max="12" man="1"/>
    <brk id="109" max="12" man="1"/>
    <brk id="134" max="12" man="1"/>
  </rowBreaks>
  <colBreaks count="1" manualBreakCount="1">
    <brk id="14" max="308" man="1"/>
  </col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" id="{4295CA52-A6F8-49D7-ACFC-9ACE5AE8F911}">
            <x14:iconSet custom="1">
              <x14:cfvo type="percent">
                <xm:f>0</xm:f>
              </x14:cfvo>
              <x14:cfvo type="formula">
                <xm:f>#REF!</xm:f>
              </x14:cfvo>
              <x14:cfvo type="formula" gte="0">
                <xm:f>#REF!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O9</xm:sqref>
        </x14:conditionalFormatting>
        <x14:conditionalFormatting xmlns:xm="http://schemas.microsoft.com/office/excel/2006/main">
          <x14:cfRule type="iconSet" priority="5" id="{C715D9D7-9C96-4297-B538-9FE1E91BFE31}">
            <x14:iconSet custom="1">
              <x14:cfvo type="percent">
                <xm:f>0</xm:f>
              </x14:cfvo>
              <x14:cfvo type="formula">
                <xm:f>$V$13</xm:f>
              </x14:cfvo>
              <x14:cfvo type="formula" gte="0">
                <xm:f>$V$13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O8</xm:sqref>
        </x14:conditionalFormatting>
        <x14:conditionalFormatting xmlns:xm="http://schemas.microsoft.com/office/excel/2006/main">
          <x14:cfRule type="iconSet" priority="6" id="{963F0FA4-41F2-4E54-8D07-0263E46980E5}">
            <x14:iconSet custom="1">
              <x14:cfvo type="percent">
                <xm:f>0</xm:f>
              </x14:cfvo>
              <x14:cfvo type="formula">
                <xm:f>$M$156</xm:f>
              </x14:cfvo>
              <x14:cfvo type="formula" gte="0">
                <xm:f>$M$156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M277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МО!$B$5:$B$59</xm:f>
          </x14:formula1>
          <xm:sqref>D3:L3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/>
  <dimension ref="A5:C59"/>
  <sheetViews>
    <sheetView topLeftCell="A17" workbookViewId="0">
      <selection activeCell="C31" sqref="C31"/>
    </sheetView>
  </sheetViews>
  <sheetFormatPr defaultRowHeight="12.75"/>
  <cols>
    <col min="2" max="2" width="20.85546875" customWidth="1"/>
  </cols>
  <sheetData>
    <row r="5" spans="1:3">
      <c r="A5" s="8">
        <v>1</v>
      </c>
      <c r="B5" s="7" t="s">
        <v>48</v>
      </c>
      <c r="C5" s="8">
        <v>1</v>
      </c>
    </row>
    <row r="6" spans="1:3">
      <c r="A6" s="8">
        <v>2</v>
      </c>
      <c r="B6" s="6" t="s">
        <v>46</v>
      </c>
      <c r="C6" s="8">
        <v>2</v>
      </c>
    </row>
    <row r="7" spans="1:3">
      <c r="A7" s="8">
        <v>3</v>
      </c>
      <c r="B7" s="6" t="s">
        <v>49</v>
      </c>
      <c r="C7" s="8">
        <v>3</v>
      </c>
    </row>
    <row r="8" spans="1:3">
      <c r="A8" s="8">
        <v>4</v>
      </c>
      <c r="B8" s="6" t="s">
        <v>50</v>
      </c>
      <c r="C8" s="8">
        <v>4</v>
      </c>
    </row>
    <row r="9" spans="1:3">
      <c r="A9" s="8">
        <v>5</v>
      </c>
      <c r="B9" s="6" t="s">
        <v>51</v>
      </c>
      <c r="C9" s="8">
        <v>5</v>
      </c>
    </row>
    <row r="10" spans="1:3">
      <c r="A10" s="8">
        <v>6</v>
      </c>
      <c r="B10" s="6" t="s">
        <v>47</v>
      </c>
      <c r="C10" s="8">
        <v>6</v>
      </c>
    </row>
    <row r="11" spans="1:3">
      <c r="A11" s="8">
        <v>7</v>
      </c>
      <c r="B11" s="6" t="s">
        <v>52</v>
      </c>
      <c r="C11" s="8">
        <v>7</v>
      </c>
    </row>
    <row r="12" spans="1:3">
      <c r="A12" s="8">
        <v>8</v>
      </c>
      <c r="B12" s="6" t="s">
        <v>53</v>
      </c>
      <c r="C12" s="8">
        <v>8</v>
      </c>
    </row>
    <row r="13" spans="1:3">
      <c r="A13" s="8">
        <v>9</v>
      </c>
      <c r="B13" s="6" t="s">
        <v>58</v>
      </c>
      <c r="C13" s="8">
        <v>9</v>
      </c>
    </row>
    <row r="14" spans="1:3">
      <c r="A14" s="8">
        <v>10</v>
      </c>
      <c r="B14" s="6" t="s">
        <v>54</v>
      </c>
      <c r="C14" s="8">
        <v>10</v>
      </c>
    </row>
    <row r="15" spans="1:3">
      <c r="A15" s="8">
        <v>11</v>
      </c>
      <c r="B15" s="6" t="s">
        <v>55</v>
      </c>
      <c r="C15" s="8">
        <v>11</v>
      </c>
    </row>
    <row r="16" spans="1:3">
      <c r="A16" s="8">
        <v>12</v>
      </c>
      <c r="B16" s="6" t="s">
        <v>56</v>
      </c>
      <c r="C16" s="8">
        <v>12</v>
      </c>
    </row>
    <row r="17" spans="1:3">
      <c r="A17" s="8">
        <v>13</v>
      </c>
      <c r="B17" s="6" t="s">
        <v>57</v>
      </c>
      <c r="C17" s="8">
        <v>13</v>
      </c>
    </row>
    <row r="18" spans="1:3">
      <c r="A18" s="8">
        <v>14</v>
      </c>
      <c r="B18" s="6" t="s">
        <v>6</v>
      </c>
      <c r="C18" s="8">
        <v>14</v>
      </c>
    </row>
    <row r="19" spans="1:3">
      <c r="A19" s="8">
        <v>15</v>
      </c>
      <c r="B19" s="6" t="s">
        <v>7</v>
      </c>
      <c r="C19" s="8">
        <v>15</v>
      </c>
    </row>
    <row r="20" spans="1:3">
      <c r="A20" s="8">
        <v>16</v>
      </c>
      <c r="B20" s="6" t="s">
        <v>8</v>
      </c>
      <c r="C20" s="8">
        <v>16</v>
      </c>
    </row>
    <row r="21" spans="1:3">
      <c r="A21" s="8">
        <v>17</v>
      </c>
      <c r="B21" s="6" t="s">
        <v>59</v>
      </c>
      <c r="C21" s="8">
        <v>17</v>
      </c>
    </row>
    <row r="22" spans="1:3">
      <c r="A22" s="8">
        <v>18</v>
      </c>
      <c r="B22" s="6" t="s">
        <v>9</v>
      </c>
      <c r="C22" s="8">
        <v>18</v>
      </c>
    </row>
    <row r="23" spans="1:3">
      <c r="A23" s="8">
        <v>19</v>
      </c>
      <c r="B23" s="6" t="s">
        <v>10</v>
      </c>
      <c r="C23" s="8">
        <v>19</v>
      </c>
    </row>
    <row r="24" spans="1:3">
      <c r="A24" s="8">
        <v>20</v>
      </c>
      <c r="B24" s="6" t="s">
        <v>11</v>
      </c>
      <c r="C24" s="8">
        <v>20</v>
      </c>
    </row>
    <row r="25" spans="1:3">
      <c r="A25" s="8">
        <v>21</v>
      </c>
      <c r="B25" s="6" t="s">
        <v>12</v>
      </c>
      <c r="C25" s="8">
        <v>21</v>
      </c>
    </row>
    <row r="26" spans="1:3">
      <c r="A26" s="8">
        <v>22</v>
      </c>
      <c r="B26" s="6" t="s">
        <v>13</v>
      </c>
      <c r="C26" s="8">
        <v>22</v>
      </c>
    </row>
    <row r="27" spans="1:3">
      <c r="A27" s="8">
        <v>23</v>
      </c>
      <c r="B27" s="6" t="s">
        <v>14</v>
      </c>
      <c r="C27" s="8">
        <v>23</v>
      </c>
    </row>
    <row r="28" spans="1:3">
      <c r="A28" s="8">
        <v>24</v>
      </c>
      <c r="B28" s="6" t="s">
        <v>15</v>
      </c>
      <c r="C28" s="8">
        <v>24</v>
      </c>
    </row>
    <row r="29" spans="1:3">
      <c r="A29" s="8">
        <v>25</v>
      </c>
      <c r="B29" s="6" t="s">
        <v>16</v>
      </c>
      <c r="C29" s="8">
        <v>25</v>
      </c>
    </row>
    <row r="30" spans="1:3">
      <c r="A30" s="8">
        <v>26</v>
      </c>
      <c r="B30" s="6" t="s">
        <v>17</v>
      </c>
      <c r="C30" s="8">
        <v>26</v>
      </c>
    </row>
    <row r="31" spans="1:3">
      <c r="A31" s="8">
        <v>27</v>
      </c>
      <c r="B31" s="6" t="s">
        <v>18</v>
      </c>
      <c r="C31" s="8">
        <v>27</v>
      </c>
    </row>
    <row r="32" spans="1:3">
      <c r="A32" s="8">
        <v>28</v>
      </c>
      <c r="B32" s="6" t="s">
        <v>19</v>
      </c>
      <c r="C32" s="8">
        <v>28</v>
      </c>
    </row>
    <row r="33" spans="1:3">
      <c r="A33" s="8">
        <v>29</v>
      </c>
      <c r="B33" s="6" t="s">
        <v>20</v>
      </c>
      <c r="C33" s="8">
        <v>29</v>
      </c>
    </row>
    <row r="34" spans="1:3">
      <c r="A34" s="8">
        <v>30</v>
      </c>
      <c r="B34" s="6" t="s">
        <v>21</v>
      </c>
      <c r="C34" s="8">
        <v>30</v>
      </c>
    </row>
    <row r="35" spans="1:3">
      <c r="A35" s="8">
        <v>31</v>
      </c>
      <c r="B35" s="6" t="s">
        <v>22</v>
      </c>
      <c r="C35" s="8">
        <v>31</v>
      </c>
    </row>
    <row r="36" spans="1:3">
      <c r="A36" s="8">
        <v>32</v>
      </c>
      <c r="B36" s="6" t="s">
        <v>23</v>
      </c>
      <c r="C36" s="8">
        <v>32</v>
      </c>
    </row>
    <row r="37" spans="1:3">
      <c r="A37" s="8">
        <v>33</v>
      </c>
      <c r="B37" s="6" t="s">
        <v>24</v>
      </c>
      <c r="C37" s="8">
        <v>33</v>
      </c>
    </row>
    <row r="38" spans="1:3">
      <c r="A38" s="8">
        <v>34</v>
      </c>
      <c r="B38" s="6" t="s">
        <v>25</v>
      </c>
      <c r="C38" s="8">
        <v>34</v>
      </c>
    </row>
    <row r="39" spans="1:3">
      <c r="A39" s="8">
        <v>35</v>
      </c>
      <c r="B39" s="6" t="s">
        <v>26</v>
      </c>
      <c r="C39" s="8">
        <v>35</v>
      </c>
    </row>
    <row r="40" spans="1:3">
      <c r="A40" s="8">
        <v>36</v>
      </c>
      <c r="B40" s="6" t="s">
        <v>27</v>
      </c>
      <c r="C40" s="8">
        <v>36</v>
      </c>
    </row>
    <row r="41" spans="1:3">
      <c r="A41" s="8">
        <v>37</v>
      </c>
      <c r="B41" s="6" t="s">
        <v>28</v>
      </c>
      <c r="C41" s="8">
        <v>37</v>
      </c>
    </row>
    <row r="42" spans="1:3">
      <c r="A42" s="8">
        <v>38</v>
      </c>
      <c r="B42" s="6" t="s">
        <v>29</v>
      </c>
      <c r="C42" s="8">
        <v>38</v>
      </c>
    </row>
    <row r="43" spans="1:3">
      <c r="A43" s="8">
        <v>39</v>
      </c>
      <c r="B43" s="6" t="s">
        <v>30</v>
      </c>
      <c r="C43" s="8">
        <v>39</v>
      </c>
    </row>
    <row r="44" spans="1:3">
      <c r="A44" s="8">
        <v>40</v>
      </c>
      <c r="B44" s="6" t="s">
        <v>31</v>
      </c>
      <c r="C44" s="8">
        <v>40</v>
      </c>
    </row>
    <row r="45" spans="1:3">
      <c r="A45" s="8">
        <v>41</v>
      </c>
      <c r="B45" s="6" t="s">
        <v>32</v>
      </c>
      <c r="C45" s="8">
        <v>41</v>
      </c>
    </row>
    <row r="46" spans="1:3">
      <c r="A46" s="8">
        <v>42</v>
      </c>
      <c r="B46" s="6" t="s">
        <v>33</v>
      </c>
      <c r="C46" s="8">
        <v>42</v>
      </c>
    </row>
    <row r="47" spans="1:3">
      <c r="A47" s="8">
        <v>43</v>
      </c>
      <c r="B47" s="6" t="s">
        <v>34</v>
      </c>
      <c r="C47" s="8">
        <v>43</v>
      </c>
    </row>
    <row r="48" spans="1:3">
      <c r="A48" s="8">
        <v>44</v>
      </c>
      <c r="B48" s="6" t="s">
        <v>35</v>
      </c>
      <c r="C48" s="8">
        <v>44</v>
      </c>
    </row>
    <row r="49" spans="1:3">
      <c r="A49" s="8">
        <v>45</v>
      </c>
      <c r="B49" s="6" t="s">
        <v>36</v>
      </c>
      <c r="C49" s="8">
        <v>45</v>
      </c>
    </row>
    <row r="50" spans="1:3">
      <c r="A50" s="8">
        <v>46</v>
      </c>
      <c r="B50" s="6" t="s">
        <v>37</v>
      </c>
      <c r="C50" s="8">
        <v>46</v>
      </c>
    </row>
    <row r="51" spans="1:3">
      <c r="A51" s="8">
        <v>47</v>
      </c>
      <c r="B51" s="6" t="s">
        <v>38</v>
      </c>
      <c r="C51" s="8">
        <v>47</v>
      </c>
    </row>
    <row r="52" spans="1:3">
      <c r="A52" s="8">
        <v>48</v>
      </c>
      <c r="B52" s="6" t="s">
        <v>60</v>
      </c>
      <c r="C52" s="8">
        <v>48</v>
      </c>
    </row>
    <row r="53" spans="1:3">
      <c r="A53" s="8">
        <v>49</v>
      </c>
      <c r="B53" s="6" t="s">
        <v>39</v>
      </c>
      <c r="C53" s="8">
        <v>49</v>
      </c>
    </row>
    <row r="54" spans="1:3">
      <c r="A54" s="8">
        <v>50</v>
      </c>
      <c r="B54" s="6" t="s">
        <v>40</v>
      </c>
      <c r="C54" s="8">
        <v>50</v>
      </c>
    </row>
    <row r="55" spans="1:3">
      <c r="A55" s="8">
        <v>51</v>
      </c>
      <c r="B55" s="6" t="s">
        <v>41</v>
      </c>
      <c r="C55" s="8">
        <v>51</v>
      </c>
    </row>
    <row r="56" spans="1:3">
      <c r="A56" s="8">
        <v>52</v>
      </c>
      <c r="B56" s="6" t="s">
        <v>42</v>
      </c>
      <c r="C56" s="8">
        <v>52</v>
      </c>
    </row>
    <row r="57" spans="1:3">
      <c r="A57" s="8">
        <v>53</v>
      </c>
      <c r="B57" s="6" t="s">
        <v>43</v>
      </c>
      <c r="C57" s="8">
        <v>53</v>
      </c>
    </row>
    <row r="58" spans="1:3">
      <c r="A58" s="8">
        <v>54</v>
      </c>
      <c r="B58" s="6" t="s">
        <v>44</v>
      </c>
      <c r="C58" s="8">
        <v>54</v>
      </c>
    </row>
    <row r="59" spans="1:3">
      <c r="A59" s="8">
        <v>55</v>
      </c>
      <c r="B59" s="6" t="s">
        <v>45</v>
      </c>
      <c r="C59" s="8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ВВОД</vt:lpstr>
      <vt:lpstr>МО</vt:lpstr>
      <vt:lpstr>ВВОД!Область_печати</vt:lpstr>
    </vt:vector>
  </TitlesOfParts>
  <Company>Ростовская область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719</dc:creator>
  <cp:lastModifiedBy>admin</cp:lastModifiedBy>
  <cp:lastPrinted>2022-07-27T11:18:44Z</cp:lastPrinted>
  <dcterms:created xsi:type="dcterms:W3CDTF">2010-04-20T07:34:11Z</dcterms:created>
  <dcterms:modified xsi:type="dcterms:W3CDTF">2022-07-27T11:19:54Z</dcterms:modified>
</cp:coreProperties>
</file>