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Источники!$A$27</definedName>
    <definedName name="REND_1" localSheetId="1">Расходы!$A$90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F33" i="1"/>
  <c r="F32"/>
  <c r="F31"/>
  <c r="G48" i="2"/>
  <c r="E77" i="1"/>
  <c r="E66" s="1"/>
  <c r="J79"/>
  <c r="I79"/>
  <c r="F77"/>
  <c r="I81"/>
  <c r="J81"/>
  <c r="J82"/>
  <c r="L89" i="2"/>
  <c r="K89"/>
  <c r="F25" i="1"/>
  <c r="F24" s="1"/>
  <c r="F38"/>
  <c r="F44"/>
  <c r="F48"/>
  <c r="I30"/>
  <c r="I31"/>
  <c r="J31"/>
  <c r="G61" i="2"/>
  <c r="F52" i="1" l="1"/>
  <c r="I52" s="1"/>
  <c r="J83"/>
  <c r="K88" i="2"/>
  <c r="L88" s="1"/>
  <c r="L87" s="1"/>
  <c r="L86" s="1"/>
  <c r="K87"/>
  <c r="K86"/>
  <c r="I64" i="1"/>
  <c r="E22" i="3"/>
  <c r="H22" s="1"/>
  <c r="E77" i="2"/>
  <c r="E76" s="1"/>
  <c r="E33"/>
  <c r="E23"/>
  <c r="E19"/>
  <c r="G19"/>
  <c r="F19"/>
  <c r="K78"/>
  <c r="K77" s="1"/>
  <c r="G77"/>
  <c r="G76" s="1"/>
  <c r="G75" s="1"/>
  <c r="L85"/>
  <c r="L84" s="1"/>
  <c r="L83" s="1"/>
  <c r="K85"/>
  <c r="K84" s="1"/>
  <c r="K83" s="1"/>
  <c r="G84"/>
  <c r="G83" s="1"/>
  <c r="J83" s="1"/>
  <c r="F84"/>
  <c r="F83" s="1"/>
  <c r="E84"/>
  <c r="E83" s="1"/>
  <c r="F77"/>
  <c r="F76" s="1"/>
  <c r="L78"/>
  <c r="L77" s="1"/>
  <c r="L74"/>
  <c r="L73" s="1"/>
  <c r="L72" s="1"/>
  <c r="L71" s="1"/>
  <c r="K74"/>
  <c r="K73" s="1"/>
  <c r="K72" s="1"/>
  <c r="G73"/>
  <c r="G72" s="1"/>
  <c r="J72" s="1"/>
  <c r="F73"/>
  <c r="F72" s="1"/>
  <c r="F71" s="1"/>
  <c r="E73"/>
  <c r="E72" s="1"/>
  <c r="E71" s="1"/>
  <c r="L68"/>
  <c r="L67" s="1"/>
  <c r="K68"/>
  <c r="K67" s="1"/>
  <c r="G67"/>
  <c r="J67" s="1"/>
  <c r="J68"/>
  <c r="F67"/>
  <c r="F60" s="1"/>
  <c r="F56" s="1"/>
  <c r="E67"/>
  <c r="L65"/>
  <c r="K65"/>
  <c r="E65"/>
  <c r="F65"/>
  <c r="L64"/>
  <c r="L63" s="1"/>
  <c r="K64"/>
  <c r="K63" s="1"/>
  <c r="G63"/>
  <c r="J63" s="1"/>
  <c r="L62"/>
  <c r="L61" s="1"/>
  <c r="K62"/>
  <c r="K61" s="1"/>
  <c r="L52"/>
  <c r="L51" s="1"/>
  <c r="L50" s="1"/>
  <c r="K52"/>
  <c r="K51" s="1"/>
  <c r="G51"/>
  <c r="G50" s="1"/>
  <c r="F51"/>
  <c r="F50" s="1"/>
  <c r="F48" s="1"/>
  <c r="E51"/>
  <c r="E50" s="1"/>
  <c r="E48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80"/>
  <c r="J78"/>
  <c r="I80"/>
  <c r="I78"/>
  <c r="I71"/>
  <c r="F72"/>
  <c r="J76"/>
  <c r="J75"/>
  <c r="I76"/>
  <c r="I75"/>
  <c r="J70"/>
  <c r="J69"/>
  <c r="J68"/>
  <c r="I70"/>
  <c r="I69"/>
  <c r="I68"/>
  <c r="J61"/>
  <c r="J62"/>
  <c r="E42"/>
  <c r="E36" s="1"/>
  <c r="E22" s="1"/>
  <c r="J48"/>
  <c r="I51"/>
  <c r="I50"/>
  <c r="I49"/>
  <c r="F43"/>
  <c r="I46"/>
  <c r="I45"/>
  <c r="I38"/>
  <c r="I41"/>
  <c r="I40"/>
  <c r="I39"/>
  <c r="J33"/>
  <c r="I35"/>
  <c r="I34"/>
  <c r="J25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2"/>
  <c r="J61"/>
  <c r="J62"/>
  <c r="J64"/>
  <c r="J65"/>
  <c r="J66"/>
  <c r="J74"/>
  <c r="J78"/>
  <c r="J85"/>
  <c r="J90"/>
  <c r="E75" l="1"/>
  <c r="E60"/>
  <c r="E56" s="1"/>
  <c r="F75"/>
  <c r="J75"/>
  <c r="F16"/>
  <c r="F15" s="1"/>
  <c r="J88"/>
  <c r="J84"/>
  <c r="F66" i="1"/>
  <c r="I66" s="1"/>
  <c r="J52"/>
  <c r="I28"/>
  <c r="J73" i="2"/>
  <c r="E16"/>
  <c r="E15" s="1"/>
  <c r="J87"/>
  <c r="J86"/>
  <c r="J77"/>
  <c r="J76" s="1"/>
  <c r="G60"/>
  <c r="G56" s="1"/>
  <c r="J56" s="1"/>
  <c r="G71"/>
  <c r="J71" s="1"/>
  <c r="G16"/>
  <c r="G15" s="1"/>
  <c r="J15" s="1"/>
  <c r="J19"/>
  <c r="I77" i="1"/>
  <c r="F67"/>
  <c r="I67" s="1"/>
  <c r="J77"/>
  <c r="I48"/>
  <c r="E21" i="3"/>
  <c r="E12" s="1"/>
  <c r="H12" s="1"/>
  <c r="L60" i="2"/>
  <c r="L56" s="1"/>
  <c r="L33"/>
  <c r="J23"/>
  <c r="J51"/>
  <c r="K33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E13" i="2" l="1"/>
  <c r="L75"/>
  <c r="L76"/>
  <c r="K75"/>
  <c r="K76"/>
  <c r="K60"/>
  <c r="K56" s="1"/>
  <c r="J60"/>
  <c r="J50"/>
  <c r="H21" i="3"/>
  <c r="J16" i="2"/>
  <c r="K71"/>
  <c r="F36" i="1"/>
  <c r="J36" s="1"/>
  <c r="G39" i="2"/>
  <c r="J39" s="1"/>
  <c r="J40"/>
  <c r="E67" i="1"/>
  <c r="J67" s="1"/>
  <c r="J66"/>
  <c r="E20"/>
  <c r="I47"/>
  <c r="J47"/>
  <c r="I37"/>
  <c r="J37"/>
  <c r="I42"/>
  <c r="J42"/>
  <c r="I32"/>
  <c r="J32"/>
  <c r="J24"/>
  <c r="I24"/>
  <c r="F23"/>
  <c r="F13" i="2" l="1"/>
  <c r="G13"/>
  <c r="F22" i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<sst xmlns="http://schemas.openxmlformats.org/spreadsheetml/2006/main" count="928" uniqueCount="340">
  <si>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</si>
  <si>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</si>
  <si>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</si>
  <si>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</si>
  <si>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</si>
  <si>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</si>
  <si>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</si>
  <si>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</si>
  <si>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</si>
  <si>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</si>
  <si>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</si>
  <si>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</si>
  <si>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</si>
  <si>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</si>
  <si>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</si>
  <si>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</si>
  <si>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</si>
  <si>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</si>
  <si>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</si>
  <si>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</si>
  <si>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</si>
  <si>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</si>
  <si>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</si>
  <si>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</si>
  <si>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</si>
  <si>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</si>
  <si>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</si>
  <si>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</si>
  <si>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</si>
  <si>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</si>
  <si>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</si>
  <si>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</si>
  <si>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</si>
  <si>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</si>
  <si>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</si>
  <si>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</si>
  <si>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</si>
  <si>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</si>
  <si>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</si>
  <si>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</si>
  <si>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</si>
  <si>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</si>
  <si>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</si>
  <si>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</si>
  <si>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</si>
  <si>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</si>
  <si>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</si>
  <si>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</si>
  <si>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</si>
  <si>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</si>
  <si>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</si>
  <si>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</si>
  <si>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</si>
  <si>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</si>
  <si>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</si>
  <si>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</si>
  <si>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</si>
  <si>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</si>
  <si>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</si>
  <si>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</si>
  <si>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</si>
  <si>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</si>
  <si>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</si>
  <si>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</si>
  <si>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</si>
  <si>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</si>
  <si>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</si>
  <si>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</si>
  <si>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</si>
  <si>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</si>
  <si>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</si>
  <si>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</si>
  <si>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</si>
  <si>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</si>
  <si>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</si>
  <si>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</si>
  <si>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</si>
  <si>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</si>
  <si>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</si>
  <si>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</si>
  <si>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</si>
  <si>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</si>
  <si>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</si>
  <si>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</si>
  <si>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</si>
  <si>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</si>
  <si>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</si>
  <si>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</si>
  <si>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</si>
  <si>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</si>
  <si>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</si>
  <si>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</si>
  <si>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</si>
  <si>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</si>
  <si>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</si>
  <si>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</si>
  <si>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</si>
  <si>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</si>
  <si>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</si>
  <si>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</si>
  <si>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</si>
  <si>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</si>
  <si>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</si>
  <si>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</si>
  <si>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</si>
  <si>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</si>
  <si>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</si>
  <si>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</si>
  <si>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</si>
  <si>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</si>
  <si>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</si>
  <si>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</si>
  <si>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</si>
  <si>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</si>
  <si>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</si>
  <si>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</si>
  <si>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</si>
  <si>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</si>
  <si>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</si>
  <si>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</si>
  <si>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</si>
  <si>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</si>
  <si>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</si>
  <si>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</si>
  <si>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</si>
  <si>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</si>
  <si>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</si>
  <si>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</si>
  <si>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</si>
  <si>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</si>
  <si>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</si>
  <si>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</si>
  <si>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</si>
  <si>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</si>
  <si>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</si>
  <si>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</si>
  <si>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</si>
  <si>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</si>
  <si>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</si>
  <si>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</si>
  <si>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</si>
  <si>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</si>
  <si>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</si>
  <si>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</si>
  <si>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</si>
  <si>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</si>
  <si>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</si>
  <si>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</si>
  <si>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</si>
  <si>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</si>
  <si>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</si>
  <si>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</si>
  <si>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</si>
  <si>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</si>
  <si>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</si>
  <si>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</si>
  <si>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</si>
  <si>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</si>
  <si>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</si>
  <si>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</si>
  <si>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</si>
  <si>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</si>
  <si>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</si>
  <si>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</si>
  <si>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</si>
  <si>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</si>
  <si>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</si>
  <si>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</si>
  <si>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</si>
  <si>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</si>
  <si>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</si>
  <si>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</si>
  <si>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</si>
  <si>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</si>
  <si>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</si>
  <si>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</si>
  <si>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</si>
  <si>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</si>
  <si>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</si>
  <si>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</si>
  <si>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</si>
  <si>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</si>
  <si>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</si>
  <si>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</si>
  <si>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</si>
  <si>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</si>
  <si>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</si>
  <si>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</si>
  <si>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</si>
  <si>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</si>
  <si>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</si>
  <si>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</si>
  <si>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</si>
  <si>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</si>
  <si>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</si>
  <si>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</si>
  <si>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</si>
  <si>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</si>
  <si>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</si>
  <si>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</si>
  <si>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</si>
  <si>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</si>
  <si>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</si>
  <si>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</si>
  <si>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</si>
  <si>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</si>
  <si>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</si>
  <si>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</si>
  <si>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</si>
  <si>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</si>
  <si>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</si>
  <si>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</si>
  <si>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</si>
  <si>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</si>
  <si>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</si>
  <si>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</si>
  <si>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</si>
  <si>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</si>
  <si>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</si>
  <si>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</si>
  <si>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</si>
  <si>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</si>
  <si>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</si>
  <si>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</si>
  <si>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</si>
  <si>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</si>
  <si>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</si>
  <si>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</si>
  <si>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</si>
  <si>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</si>
  <si>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</si>
  <si>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</si>
  <si>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</si>
  <si>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</si>
  <si>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</si>
  <si>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</si>
  <si>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</si>
  <si>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</si>
  <si>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</si>
  <si>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</si>
  <si>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</si>
  <si>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</si>
  <si>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</si>
  <si>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</si>
  <si>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</si>
  <si>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</si>
  <si>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</si>
  <si>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</si>
  <si>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</si>
  <si>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</si>
  <si>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</si>
  <si>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</si>
  <si>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</si>
  <si>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</si>
  <si>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</si>
  <si>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</si>
  <si>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</si>
  <si>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</si>
  <si>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</si>
  <si>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</si>
  <si>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</si>
  <si>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</si>
  <si>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</si>
  <si>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</si>
  <si>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</si>
  <si>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</si>
  <si>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</si>
  <si>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</si>
  <si>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</si>
  <si>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</si>
  <si>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</si>
  <si>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</si>
  <si>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</si>
  <si>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</si>
  <si>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</si>
  <si>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</si>
  <si>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</si>
  <si>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</si>
  <si>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</si>
  <si>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</si>
  <si>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</si>
  <si>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</si>
  <si>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</si>
  <si>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</si>
  <si>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</si>
  <si>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</si>
  <si>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</si>
  <si>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</si>
  <si>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</si>
  <si>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</si>
  <si>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</si>
  <si>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</si>
  <si>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</si>
  <si>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</si>
  <si>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</si>
  <si>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</si>
  <si>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</si>
  <si>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</si>
  <si>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</si>
  <si>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</si>
  <si>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</si>
  <si>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</si>
  <si>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</si>
  <si>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</si>
  <si>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</si>
  <si>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</si>
  <si>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</si>
  <si>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</si>
  <si>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</si>
  <si>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</si>
  <si>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</si>
  <si>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</si>
  <si>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</si>
  <si>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</si>
  <si>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</si>
  <si>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</si>
  <si>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</si>
  <si>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</si>
  <si>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</si>
  <si>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</si>
  <si>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</si>
  <si>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</si>
  <si>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</si>
  <si>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</si>
  <si>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</si>
  <si>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</si>
  <si>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</si>
  <si>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</si>
  <si>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</si>
  <si>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</si>
  <si>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</si>
  <si>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-10 027 500</t>
  </si>
  <si>
    <t>10 979 600</t>
  </si>
  <si>
    <t>на  1 июня  2020 г</t>
  </si>
  <si>
    <t>951 0310 0000000000 000</t>
  </si>
  <si>
    <t>951 0310 0910025270 000</t>
  </si>
  <si>
    <t>951 0310 0910025270 244</t>
  </si>
  <si>
    <t>"2"  июня  2020  г.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</si>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</sst>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workbookViewId="0">
      <selection activeCell="H26" sqref="H26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63" t="s">
        <v>333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43983</v>
      </c>
    </row>
    <row r="6" spans="1:10" ht="25.15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70"/>
      <c r="B7" s="71" t="s">
        <v>262</v>
      </c>
      <c r="C7" s="72"/>
      <c r="D7" s="72"/>
      <c r="E7" s="72"/>
      <c r="F7" s="72"/>
      <c r="G7" s="72"/>
      <c r="H7" s="72"/>
      <c r="I7" s="9" t="s">
        <v>11</v>
      </c>
      <c r="J7" s="12" t="s">
        <v>19</v>
      </c>
    </row>
    <row r="8" spans="1:10">
      <c r="A8" s="9" t="s">
        <v>12</v>
      </c>
      <c r="B8" s="83" t="s">
        <v>263</v>
      </c>
      <c r="C8" s="83"/>
      <c r="D8" s="83"/>
      <c r="E8" s="83"/>
      <c r="F8" s="83"/>
      <c r="G8" s="83"/>
      <c r="H8" s="83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64" t="s">
        <v>20</v>
      </c>
      <c r="B12" s="67" t="s">
        <v>21</v>
      </c>
      <c r="C12" s="77" t="s">
        <v>22</v>
      </c>
      <c r="D12" s="78"/>
      <c r="E12" s="76" t="s">
        <v>23</v>
      </c>
      <c r="F12" s="92" t="s">
        <v>24</v>
      </c>
      <c r="G12" s="93"/>
      <c r="H12" s="93"/>
      <c r="I12" s="94"/>
      <c r="J12" s="84" t="s">
        <v>25</v>
      </c>
    </row>
    <row r="13" spans="1:10" ht="9.9499999999999993" customHeight="1">
      <c r="A13" s="65"/>
      <c r="B13" s="68"/>
      <c r="C13" s="79"/>
      <c r="D13" s="80"/>
      <c r="E13" s="74"/>
      <c r="F13" s="73" t="s">
        <v>26</v>
      </c>
      <c r="G13" s="73" t="s">
        <v>27</v>
      </c>
      <c r="H13" s="73" t="s">
        <v>28</v>
      </c>
      <c r="I13" s="87" t="s">
        <v>29</v>
      </c>
      <c r="J13" s="85"/>
    </row>
    <row r="14" spans="1:10" ht="9.9499999999999993" customHeight="1">
      <c r="A14" s="65"/>
      <c r="B14" s="68"/>
      <c r="C14" s="79"/>
      <c r="D14" s="80"/>
      <c r="E14" s="74"/>
      <c r="F14" s="74"/>
      <c r="G14" s="90"/>
      <c r="H14" s="90"/>
      <c r="I14" s="88"/>
      <c r="J14" s="85"/>
    </row>
    <row r="15" spans="1:10" ht="9.9499999999999993" customHeight="1">
      <c r="A15" s="65"/>
      <c r="B15" s="68"/>
      <c r="C15" s="79"/>
      <c r="D15" s="80"/>
      <c r="E15" s="74"/>
      <c r="F15" s="74"/>
      <c r="G15" s="90"/>
      <c r="H15" s="90"/>
      <c r="I15" s="88"/>
      <c r="J15" s="85"/>
    </row>
    <row r="16" spans="1:10" ht="9.9499999999999993" customHeight="1">
      <c r="A16" s="65"/>
      <c r="B16" s="68"/>
      <c r="C16" s="79"/>
      <c r="D16" s="80"/>
      <c r="E16" s="74"/>
      <c r="F16" s="74"/>
      <c r="G16" s="90"/>
      <c r="H16" s="90"/>
      <c r="I16" s="88"/>
      <c r="J16" s="85"/>
    </row>
    <row r="17" spans="1:10" ht="9.9499999999999993" customHeight="1">
      <c r="A17" s="65"/>
      <c r="B17" s="68"/>
      <c r="C17" s="79"/>
      <c r="D17" s="80"/>
      <c r="E17" s="74"/>
      <c r="F17" s="74"/>
      <c r="G17" s="90"/>
      <c r="H17" s="90"/>
      <c r="I17" s="88"/>
      <c r="J17" s="85"/>
    </row>
    <row r="18" spans="1:10" ht="19.5" customHeight="1">
      <c r="A18" s="66"/>
      <c r="B18" s="69"/>
      <c r="C18" s="81"/>
      <c r="D18" s="82"/>
      <c r="E18" s="75"/>
      <c r="F18" s="75"/>
      <c r="G18" s="91"/>
      <c r="H18" s="91"/>
      <c r="I18" s="89"/>
      <c r="J18" s="86"/>
    </row>
    <row r="19" spans="1:10" ht="14.25" customHeight="1">
      <c r="A19" s="17">
        <v>1</v>
      </c>
      <c r="B19" s="18">
        <v>2</v>
      </c>
      <c r="C19" s="95">
        <v>3</v>
      </c>
      <c r="D19" s="9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7" t="s">
        <v>39</v>
      </c>
      <c r="D20" s="98"/>
      <c r="E20" s="25">
        <f>E22+E66</f>
        <v>10027500</v>
      </c>
      <c r="F20" s="25">
        <f>F22+F66</f>
        <v>4040268.77</v>
      </c>
      <c r="G20" s="25" t="s">
        <v>38</v>
      </c>
      <c r="H20" s="25" t="s">
        <v>38</v>
      </c>
      <c r="I20" s="25">
        <f>F20</f>
        <v>4040268.77</v>
      </c>
      <c r="J20" s="25">
        <f>E20-F20</f>
        <v>5987231.2300000004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7" t="s">
        <v>43</v>
      </c>
      <c r="D22" s="98"/>
      <c r="E22" s="25">
        <f>E23+E31+E36+E52+E55+E59+E60</f>
        <v>3135400</v>
      </c>
      <c r="F22" s="25">
        <f>F23+F31+F36+F52+F55+F59+F60</f>
        <v>800107.54</v>
      </c>
      <c r="G22" s="25" t="s">
        <v>38</v>
      </c>
      <c r="H22" s="25" t="s">
        <v>38</v>
      </c>
      <c r="I22" s="25">
        <f>F22</f>
        <v>800107.54</v>
      </c>
      <c r="J22" s="25">
        <f>E22-F22</f>
        <v>2335292.46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155730.66</v>
      </c>
      <c r="G23" s="28" t="s">
        <v>38</v>
      </c>
      <c r="H23" s="28" t="s">
        <v>38</v>
      </c>
      <c r="I23" s="28">
        <f t="shared" ref="I23:I35" si="0">F23</f>
        <v>155730.66</v>
      </c>
      <c r="J23" s="28">
        <f>E23-F23</f>
        <v>405769.33999999997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F25+F28</f>
        <v>155730.66</v>
      </c>
      <c r="G24" s="28" t="s">
        <v>38</v>
      </c>
      <c r="H24" s="28" t="s">
        <v>38</v>
      </c>
      <c r="I24" s="28">
        <f t="shared" si="0"/>
        <v>155730.66</v>
      </c>
      <c r="J24" s="28">
        <f>FIO-F24</f>
        <v>405769.33999999997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F26+F27+F27</f>
        <v>154899.06</v>
      </c>
      <c r="G25" s="28" t="s">
        <v>38</v>
      </c>
      <c r="H25" s="28" t="s">
        <v>38</v>
      </c>
      <c r="I25" s="28">
        <f t="shared" si="0"/>
        <v>154899.06</v>
      </c>
      <c r="J25" s="28">
        <f>E25-F25</f>
        <v>406600.94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154899.06</v>
      </c>
      <c r="G26" s="28" t="s">
        <v>38</v>
      </c>
      <c r="H26" s="28" t="s">
        <v>38</v>
      </c>
      <c r="I26" s="28">
        <f t="shared" si="0"/>
        <v>154899.06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0</v>
      </c>
      <c r="G27" s="28" t="s">
        <v>38</v>
      </c>
      <c r="H27" s="28" t="s">
        <v>38</v>
      </c>
      <c r="I27" s="28">
        <f t="shared" si="0"/>
        <v>0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60" t="s">
        <v>55</v>
      </c>
      <c r="D28" s="61"/>
      <c r="E28" s="28" t="s">
        <v>38</v>
      </c>
      <c r="F28" s="28">
        <v>831.6</v>
      </c>
      <c r="G28" s="28" t="s">
        <v>38</v>
      </c>
      <c r="H28" s="28" t="s">
        <v>38</v>
      </c>
      <c r="I28" s="28">
        <f t="shared" si="0"/>
        <v>831.6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60" t="s">
        <v>57</v>
      </c>
      <c r="D29" s="61"/>
      <c r="E29" s="28" t="s">
        <v>38</v>
      </c>
      <c r="F29" s="28">
        <v>826.8</v>
      </c>
      <c r="G29" s="28" t="s">
        <v>38</v>
      </c>
      <c r="H29" s="28" t="s">
        <v>38</v>
      </c>
      <c r="I29" s="28">
        <f t="shared" si="0"/>
        <v>826.8</v>
      </c>
      <c r="J29" s="28" t="s">
        <v>38</v>
      </c>
    </row>
    <row r="30" spans="1:10" ht="56.25" customHeight="1">
      <c r="A30" s="26" t="s">
        <v>306</v>
      </c>
      <c r="B30" s="27" t="s">
        <v>37</v>
      </c>
      <c r="C30" s="60" t="s">
        <v>305</v>
      </c>
      <c r="D30" s="61"/>
      <c r="E30" s="28" t="s">
        <v>38</v>
      </c>
      <c r="F30" s="28">
        <v>4.8</v>
      </c>
      <c r="G30" s="28" t="s">
        <v>38</v>
      </c>
      <c r="H30" s="28" t="s">
        <v>38</v>
      </c>
      <c r="I30" s="28">
        <f t="shared" ref="I30" si="1">F30</f>
        <v>4.8</v>
      </c>
      <c r="J30" s="28" t="s">
        <v>38</v>
      </c>
    </row>
    <row r="31" spans="1:10">
      <c r="A31" s="26" t="s">
        <v>58</v>
      </c>
      <c r="B31" s="27" t="s">
        <v>37</v>
      </c>
      <c r="C31" s="60" t="s">
        <v>59</v>
      </c>
      <c r="D31" s="61"/>
      <c r="E31" s="28">
        <v>69300</v>
      </c>
      <c r="F31" s="28">
        <f>F34</f>
        <v>64329.599999999999</v>
      </c>
      <c r="G31" s="28" t="s">
        <v>38</v>
      </c>
      <c r="H31" s="28" t="s">
        <v>38</v>
      </c>
      <c r="I31" s="28">
        <f t="shared" si="0"/>
        <v>64329.599999999999</v>
      </c>
      <c r="J31" s="28">
        <f>E31-F31</f>
        <v>4970.4000000000015</v>
      </c>
    </row>
    <row r="32" spans="1:10">
      <c r="A32" s="26" t="s">
        <v>60</v>
      </c>
      <c r="B32" s="27" t="s">
        <v>37</v>
      </c>
      <c r="C32" s="60" t="s">
        <v>61</v>
      </c>
      <c r="D32" s="61"/>
      <c r="E32" s="28">
        <v>69300</v>
      </c>
      <c r="F32" s="28">
        <f>F34</f>
        <v>64329.599999999999</v>
      </c>
      <c r="G32" s="28" t="s">
        <v>38</v>
      </c>
      <c r="H32" s="28" t="s">
        <v>38</v>
      </c>
      <c r="I32" s="28">
        <f t="shared" si="0"/>
        <v>64329.599999999999</v>
      </c>
      <c r="J32" s="28">
        <f>E32-F32</f>
        <v>4970.4000000000015</v>
      </c>
    </row>
    <row r="33" spans="1:10">
      <c r="A33" s="26" t="s">
        <v>60</v>
      </c>
      <c r="B33" s="27" t="s">
        <v>37</v>
      </c>
      <c r="C33" s="60" t="s">
        <v>62</v>
      </c>
      <c r="D33" s="61"/>
      <c r="E33" s="28">
        <v>69300</v>
      </c>
      <c r="F33" s="28">
        <f>F34</f>
        <v>64329.599999999999</v>
      </c>
      <c r="G33" s="28" t="s">
        <v>38</v>
      </c>
      <c r="H33" s="28" t="s">
        <v>38</v>
      </c>
      <c r="I33" s="28">
        <f t="shared" si="0"/>
        <v>64329.599999999999</v>
      </c>
      <c r="J33" s="28">
        <f>E33-F33</f>
        <v>4970.4000000000015</v>
      </c>
    </row>
    <row r="34" spans="1:10" ht="49.15" customHeight="1">
      <c r="A34" s="26" t="s">
        <v>63</v>
      </c>
      <c r="B34" s="27" t="s">
        <v>37</v>
      </c>
      <c r="C34" s="60" t="s">
        <v>64</v>
      </c>
      <c r="D34" s="61"/>
      <c r="E34" s="28" t="s">
        <v>38</v>
      </c>
      <c r="F34" s="28">
        <v>64329.599999999999</v>
      </c>
      <c r="G34" s="28" t="s">
        <v>38</v>
      </c>
      <c r="H34" s="28" t="s">
        <v>38</v>
      </c>
      <c r="I34" s="28">
        <f t="shared" si="0"/>
        <v>64329.599999999999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60" t="s">
        <v>66</v>
      </c>
      <c r="D35" s="61"/>
      <c r="E35" s="28" t="s">
        <v>38</v>
      </c>
      <c r="F35" s="28">
        <v>0</v>
      </c>
      <c r="G35" s="28" t="s">
        <v>38</v>
      </c>
      <c r="H35" s="28" t="s">
        <v>38</v>
      </c>
      <c r="I35" s="28">
        <f t="shared" si="0"/>
        <v>0</v>
      </c>
      <c r="J35" s="28" t="s">
        <v>38</v>
      </c>
    </row>
    <row r="36" spans="1:10">
      <c r="A36" s="26" t="s">
        <v>67</v>
      </c>
      <c r="B36" s="27" t="s">
        <v>37</v>
      </c>
      <c r="C36" s="60" t="s">
        <v>68</v>
      </c>
      <c r="D36" s="61"/>
      <c r="E36" s="28">
        <f>E37+E42</f>
        <v>2407700</v>
      </c>
      <c r="F36" s="28">
        <f>F37+F42</f>
        <v>571797.28</v>
      </c>
      <c r="G36" s="28" t="s">
        <v>38</v>
      </c>
      <c r="H36" s="28" t="s">
        <v>38</v>
      </c>
      <c r="I36" s="28">
        <v>391522.36</v>
      </c>
      <c r="J36" s="28">
        <f>E36-F36</f>
        <v>1835902.72</v>
      </c>
    </row>
    <row r="37" spans="1:10">
      <c r="A37" s="26" t="s">
        <v>69</v>
      </c>
      <c r="B37" s="27" t="s">
        <v>37</v>
      </c>
      <c r="C37" s="60" t="s">
        <v>70</v>
      </c>
      <c r="D37" s="61"/>
      <c r="E37" s="28">
        <v>71700</v>
      </c>
      <c r="F37" s="28">
        <f>F38</f>
        <v>4018.39</v>
      </c>
      <c r="G37" s="28" t="s">
        <v>38</v>
      </c>
      <c r="H37" s="28" t="s">
        <v>38</v>
      </c>
      <c r="I37" s="28">
        <f t="shared" ref="I37:I46" si="2">F37</f>
        <v>4018.39</v>
      </c>
      <c r="J37" s="28">
        <f>E37-F37</f>
        <v>67681.61</v>
      </c>
    </row>
    <row r="38" spans="1:10" ht="49.15" customHeight="1">
      <c r="A38" s="26" t="s">
        <v>71</v>
      </c>
      <c r="B38" s="27" t="s">
        <v>37</v>
      </c>
      <c r="C38" s="60" t="s">
        <v>72</v>
      </c>
      <c r="D38" s="61"/>
      <c r="E38" s="28">
        <v>71700</v>
      </c>
      <c r="F38" s="28">
        <f>F39+F40+F41</f>
        <v>4018.39</v>
      </c>
      <c r="G38" s="28" t="s">
        <v>38</v>
      </c>
      <c r="H38" s="28" t="s">
        <v>38</v>
      </c>
      <c r="I38" s="28">
        <f t="shared" si="2"/>
        <v>4018.39</v>
      </c>
      <c r="J38" s="28">
        <f>E38-F38</f>
        <v>67681.61</v>
      </c>
    </row>
    <row r="39" spans="1:10" ht="86.1" customHeight="1">
      <c r="A39" s="26" t="s">
        <v>73</v>
      </c>
      <c r="B39" s="27" t="s">
        <v>37</v>
      </c>
      <c r="C39" s="60" t="s">
        <v>74</v>
      </c>
      <c r="D39" s="61"/>
      <c r="E39" s="28" t="s">
        <v>38</v>
      </c>
      <c r="F39" s="28">
        <v>3804.99</v>
      </c>
      <c r="G39" s="28" t="s">
        <v>38</v>
      </c>
      <c r="H39" s="28" t="s">
        <v>38</v>
      </c>
      <c r="I39" s="28">
        <f t="shared" si="2"/>
        <v>3804.99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60" t="s">
        <v>76</v>
      </c>
      <c r="D40" s="61"/>
      <c r="E40" s="28" t="s">
        <v>38</v>
      </c>
      <c r="F40" s="28">
        <v>213.4</v>
      </c>
      <c r="G40" s="28" t="s">
        <v>38</v>
      </c>
      <c r="H40" s="28" t="s">
        <v>38</v>
      </c>
      <c r="I40" s="28">
        <f t="shared" si="2"/>
        <v>213.4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264</v>
      </c>
      <c r="D41" s="61"/>
      <c r="E41" s="28" t="s">
        <v>38</v>
      </c>
      <c r="F41" s="28">
        <v>0</v>
      </c>
      <c r="G41" s="28" t="s">
        <v>38</v>
      </c>
      <c r="H41" s="28" t="s">
        <v>38</v>
      </c>
      <c r="I41" s="28">
        <f t="shared" si="2"/>
        <v>0</v>
      </c>
      <c r="J41" s="28" t="s">
        <v>38</v>
      </c>
    </row>
    <row r="42" spans="1:10">
      <c r="A42" s="26" t="s">
        <v>77</v>
      </c>
      <c r="B42" s="27" t="s">
        <v>37</v>
      </c>
      <c r="C42" s="60" t="s">
        <v>78</v>
      </c>
      <c r="D42" s="61"/>
      <c r="E42" s="28">
        <f>E43+E47</f>
        <v>2336000</v>
      </c>
      <c r="F42" s="28">
        <f>F43+F47</f>
        <v>567778.89</v>
      </c>
      <c r="G42" s="28" t="s">
        <v>38</v>
      </c>
      <c r="H42" s="28" t="s">
        <v>38</v>
      </c>
      <c r="I42" s="28">
        <f t="shared" si="2"/>
        <v>567778.89</v>
      </c>
      <c r="J42" s="28">
        <f>E42-F42</f>
        <v>1768221.1099999999</v>
      </c>
    </row>
    <row r="43" spans="1:10">
      <c r="A43" s="26" t="s">
        <v>79</v>
      </c>
      <c r="B43" s="27" t="s">
        <v>37</v>
      </c>
      <c r="C43" s="60" t="s">
        <v>80</v>
      </c>
      <c r="D43" s="61"/>
      <c r="E43" s="28">
        <v>572300</v>
      </c>
      <c r="F43" s="28">
        <f>F44</f>
        <v>554420</v>
      </c>
      <c r="G43" s="28" t="s">
        <v>38</v>
      </c>
      <c r="H43" s="28" t="s">
        <v>38</v>
      </c>
      <c r="I43" s="28">
        <f t="shared" si="2"/>
        <v>554420</v>
      </c>
      <c r="J43" s="28">
        <f>E43-F43</f>
        <v>17880</v>
      </c>
    </row>
    <row r="44" spans="1:10" ht="49.15" customHeight="1">
      <c r="A44" s="26" t="s">
        <v>81</v>
      </c>
      <c r="B44" s="27" t="s">
        <v>37</v>
      </c>
      <c r="C44" s="60" t="s">
        <v>82</v>
      </c>
      <c r="D44" s="61"/>
      <c r="E44" s="28">
        <v>572300</v>
      </c>
      <c r="F44" s="28">
        <f>F45+F46</f>
        <v>554420</v>
      </c>
      <c r="G44" s="28" t="s">
        <v>38</v>
      </c>
      <c r="H44" s="28" t="s">
        <v>38</v>
      </c>
      <c r="I44" s="28">
        <f t="shared" si="2"/>
        <v>554420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60" t="s">
        <v>84</v>
      </c>
      <c r="D45" s="61"/>
      <c r="E45" s="28" t="s">
        <v>38</v>
      </c>
      <c r="F45" s="28">
        <v>554400</v>
      </c>
      <c r="G45" s="28" t="s">
        <v>38</v>
      </c>
      <c r="H45" s="28" t="s">
        <v>38</v>
      </c>
      <c r="I45" s="28">
        <f t="shared" si="2"/>
        <v>554400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60" t="s">
        <v>86</v>
      </c>
      <c r="D46" s="61"/>
      <c r="E46" s="28" t="s">
        <v>38</v>
      </c>
      <c r="F46" s="28">
        <v>20</v>
      </c>
      <c r="G46" s="28" t="s">
        <v>38</v>
      </c>
      <c r="H46" s="28" t="s">
        <v>38</v>
      </c>
      <c r="I46" s="28">
        <f t="shared" si="2"/>
        <v>20</v>
      </c>
      <c r="J46" s="28" t="s">
        <v>38</v>
      </c>
    </row>
    <row r="47" spans="1:10">
      <c r="A47" s="26" t="s">
        <v>87</v>
      </c>
      <c r="B47" s="27" t="s">
        <v>37</v>
      </c>
      <c r="C47" s="60" t="s">
        <v>88</v>
      </c>
      <c r="D47" s="61"/>
      <c r="E47" s="28">
        <v>1763700</v>
      </c>
      <c r="F47" s="28">
        <f>F48</f>
        <v>13358.890000000001</v>
      </c>
      <c r="G47" s="28" t="s">
        <v>38</v>
      </c>
      <c r="H47" s="28" t="s">
        <v>38</v>
      </c>
      <c r="I47" s="28">
        <f>E47-F47</f>
        <v>1750341.11</v>
      </c>
      <c r="J47" s="28">
        <f>E47-F47</f>
        <v>1750341.11</v>
      </c>
    </row>
    <row r="48" spans="1:10" ht="49.15" customHeight="1">
      <c r="A48" s="26" t="s">
        <v>89</v>
      </c>
      <c r="B48" s="27" t="s">
        <v>37</v>
      </c>
      <c r="C48" s="60" t="s">
        <v>90</v>
      </c>
      <c r="D48" s="61"/>
      <c r="E48" s="28">
        <v>1763700</v>
      </c>
      <c r="F48" s="28">
        <f>F49+F50+F51</f>
        <v>13358.890000000001</v>
      </c>
      <c r="G48" s="28" t="s">
        <v>38</v>
      </c>
      <c r="H48" s="28" t="s">
        <v>38</v>
      </c>
      <c r="I48" s="28">
        <f t="shared" ref="I48:I60" si="3">F48</f>
        <v>13358.890000000001</v>
      </c>
      <c r="J48" s="28">
        <f>E48-F48</f>
        <v>1750341.11</v>
      </c>
    </row>
    <row r="49" spans="1:10" ht="86.1" customHeight="1">
      <c r="A49" s="26" t="s">
        <v>91</v>
      </c>
      <c r="B49" s="27" t="s">
        <v>37</v>
      </c>
      <c r="C49" s="60" t="s">
        <v>92</v>
      </c>
      <c r="D49" s="61"/>
      <c r="E49" s="28" t="s">
        <v>38</v>
      </c>
      <c r="F49" s="28">
        <v>13135.78</v>
      </c>
      <c r="G49" s="28" t="s">
        <v>38</v>
      </c>
      <c r="H49" s="28" t="s">
        <v>38</v>
      </c>
      <c r="I49" s="28">
        <f t="shared" si="3"/>
        <v>13135.78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60" t="s">
        <v>94</v>
      </c>
      <c r="D50" s="61"/>
      <c r="E50" s="28" t="s">
        <v>38</v>
      </c>
      <c r="F50" s="28">
        <v>223.11</v>
      </c>
      <c r="G50" s="28" t="s">
        <v>38</v>
      </c>
      <c r="H50" s="28" t="s">
        <v>38</v>
      </c>
      <c r="I50" s="28">
        <f t="shared" si="3"/>
        <v>223.11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265</v>
      </c>
      <c r="D51" s="61"/>
      <c r="E51" s="28" t="s">
        <v>38</v>
      </c>
      <c r="F51" s="28">
        <v>0</v>
      </c>
      <c r="G51" s="28" t="s">
        <v>38</v>
      </c>
      <c r="H51" s="28" t="s">
        <v>38</v>
      </c>
      <c r="I51" s="28">
        <f t="shared" si="3"/>
        <v>0</v>
      </c>
      <c r="J51" s="28" t="s">
        <v>38</v>
      </c>
    </row>
    <row r="52" spans="1:10">
      <c r="A52" s="26" t="s">
        <v>95</v>
      </c>
      <c r="B52" s="27" t="s">
        <v>37</v>
      </c>
      <c r="C52" s="60" t="s">
        <v>96</v>
      </c>
      <c r="D52" s="61"/>
      <c r="E52" s="28">
        <v>18700</v>
      </c>
      <c r="F52" s="28">
        <f>F53</f>
        <v>7850</v>
      </c>
      <c r="G52" s="28" t="s">
        <v>38</v>
      </c>
      <c r="H52" s="28" t="s">
        <v>38</v>
      </c>
      <c r="I52" s="28">
        <f t="shared" si="3"/>
        <v>7850</v>
      </c>
      <c r="J52" s="28">
        <f t="shared" ref="J52:J57" si="4">E52-F52</f>
        <v>10850</v>
      </c>
    </row>
    <row r="53" spans="1:10" ht="49.15" customHeight="1">
      <c r="A53" s="26" t="s">
        <v>97</v>
      </c>
      <c r="B53" s="27" t="s">
        <v>37</v>
      </c>
      <c r="C53" s="60" t="s">
        <v>98</v>
      </c>
      <c r="D53" s="61"/>
      <c r="E53" s="28">
        <v>18700</v>
      </c>
      <c r="F53" s="28">
        <v>7850</v>
      </c>
      <c r="G53" s="28" t="s">
        <v>38</v>
      </c>
      <c r="H53" s="28" t="s">
        <v>38</v>
      </c>
      <c r="I53" s="28">
        <f t="shared" si="3"/>
        <v>7850</v>
      </c>
      <c r="J53" s="28">
        <f t="shared" si="4"/>
        <v>10850</v>
      </c>
    </row>
    <row r="54" spans="1:10" ht="86.1" customHeight="1">
      <c r="A54" s="26" t="s">
        <v>99</v>
      </c>
      <c r="B54" s="27" t="s">
        <v>37</v>
      </c>
      <c r="C54" s="60" t="s">
        <v>100</v>
      </c>
      <c r="D54" s="61"/>
      <c r="E54" s="28">
        <v>18700</v>
      </c>
      <c r="F54" s="28">
        <v>7850</v>
      </c>
      <c r="G54" s="28" t="s">
        <v>38</v>
      </c>
      <c r="H54" s="28" t="s">
        <v>38</v>
      </c>
      <c r="I54" s="28">
        <f t="shared" si="3"/>
        <v>7850</v>
      </c>
      <c r="J54" s="28">
        <f t="shared" si="4"/>
        <v>10850</v>
      </c>
    </row>
    <row r="55" spans="1:10" ht="36.950000000000003" customHeight="1">
      <c r="A55" s="26" t="s">
        <v>101</v>
      </c>
      <c r="B55" s="27" t="s">
        <v>37</v>
      </c>
      <c r="C55" s="60" t="s">
        <v>102</v>
      </c>
      <c r="D55" s="61"/>
      <c r="E55" s="28">
        <v>67800</v>
      </c>
      <c r="F55" s="28">
        <v>0</v>
      </c>
      <c r="G55" s="28" t="s">
        <v>38</v>
      </c>
      <c r="H55" s="28" t="s">
        <v>38</v>
      </c>
      <c r="I55" s="28">
        <f t="shared" si="3"/>
        <v>0</v>
      </c>
      <c r="J55" s="28">
        <f t="shared" si="4"/>
        <v>67800</v>
      </c>
    </row>
    <row r="56" spans="1:10" ht="110.65" customHeight="1">
      <c r="A56" s="29" t="s">
        <v>103</v>
      </c>
      <c r="B56" s="27" t="s">
        <v>37</v>
      </c>
      <c r="C56" s="60" t="s">
        <v>104</v>
      </c>
      <c r="D56" s="61"/>
      <c r="E56" s="28">
        <v>67800</v>
      </c>
      <c r="F56" s="28">
        <v>0</v>
      </c>
      <c r="G56" s="28" t="s">
        <v>38</v>
      </c>
      <c r="H56" s="28" t="s">
        <v>38</v>
      </c>
      <c r="I56" s="28">
        <f t="shared" si="3"/>
        <v>0</v>
      </c>
      <c r="J56" s="28">
        <f t="shared" si="4"/>
        <v>67800</v>
      </c>
    </row>
    <row r="57" spans="1:10" ht="98.45" customHeight="1">
      <c r="A57" s="29" t="s">
        <v>105</v>
      </c>
      <c r="B57" s="27" t="s">
        <v>37</v>
      </c>
      <c r="C57" s="60" t="s">
        <v>106</v>
      </c>
      <c r="D57" s="61"/>
      <c r="E57" s="28">
        <v>67800</v>
      </c>
      <c r="F57" s="28">
        <v>0</v>
      </c>
      <c r="G57" s="28" t="s">
        <v>38</v>
      </c>
      <c r="H57" s="28" t="s">
        <v>38</v>
      </c>
      <c r="I57" s="28">
        <f t="shared" si="3"/>
        <v>0</v>
      </c>
      <c r="J57" s="28">
        <f t="shared" si="4"/>
        <v>67800</v>
      </c>
    </row>
    <row r="58" spans="1:10" ht="86.1" customHeight="1">
      <c r="A58" s="26" t="s">
        <v>107</v>
      </c>
      <c r="B58" s="27" t="s">
        <v>37</v>
      </c>
      <c r="C58" s="60" t="s">
        <v>108</v>
      </c>
      <c r="D58" s="61"/>
      <c r="E58" s="28">
        <v>67800</v>
      </c>
      <c r="F58" s="28">
        <v>0</v>
      </c>
      <c r="G58" s="28" t="s">
        <v>38</v>
      </c>
      <c r="H58" s="28" t="s">
        <v>38</v>
      </c>
      <c r="I58" s="28">
        <f t="shared" si="3"/>
        <v>0</v>
      </c>
      <c r="J58" s="28">
        <v>117091.83</v>
      </c>
    </row>
    <row r="59" spans="1:10" s="41" customFormat="1" ht="59.25" customHeight="1">
      <c r="A59" s="23" t="s">
        <v>268</v>
      </c>
      <c r="B59" s="24" t="s">
        <v>37</v>
      </c>
      <c r="C59" s="97" t="s">
        <v>269</v>
      </c>
      <c r="D59" s="98"/>
      <c r="E59" s="25">
        <v>0</v>
      </c>
      <c r="F59" s="25">
        <v>0</v>
      </c>
      <c r="G59" s="25" t="s">
        <v>38</v>
      </c>
      <c r="H59" s="25" t="s">
        <v>38</v>
      </c>
      <c r="I59" s="25">
        <f t="shared" si="3"/>
        <v>0</v>
      </c>
      <c r="J59" s="25">
        <f>E59-F59</f>
        <v>0</v>
      </c>
    </row>
    <row r="60" spans="1:10" s="41" customFormat="1" ht="49.15" customHeight="1">
      <c r="A60" s="23" t="s">
        <v>110</v>
      </c>
      <c r="B60" s="24" t="s">
        <v>37</v>
      </c>
      <c r="C60" s="97" t="s">
        <v>109</v>
      </c>
      <c r="D60" s="98"/>
      <c r="E60" s="25">
        <v>10400</v>
      </c>
      <c r="F60" s="25">
        <v>400</v>
      </c>
      <c r="G60" s="25" t="s">
        <v>38</v>
      </c>
      <c r="H60" s="25" t="s">
        <v>38</v>
      </c>
      <c r="I60" s="25">
        <f t="shared" si="3"/>
        <v>400</v>
      </c>
      <c r="J60" s="25">
        <f>E60-F60</f>
        <v>10000</v>
      </c>
    </row>
    <row r="61" spans="1:10" ht="49.15" customHeight="1">
      <c r="A61" s="26" t="s">
        <v>110</v>
      </c>
      <c r="B61" s="27" t="s">
        <v>37</v>
      </c>
      <c r="C61" s="60" t="s">
        <v>111</v>
      </c>
      <c r="D61" s="61"/>
      <c r="E61" s="28">
        <v>0</v>
      </c>
      <c r="F61" s="28">
        <v>0</v>
      </c>
      <c r="G61" s="28" t="s">
        <v>38</v>
      </c>
      <c r="H61" s="28" t="s">
        <v>38</v>
      </c>
      <c r="I61" s="28">
        <v>0</v>
      </c>
      <c r="J61" s="28">
        <f>E61-F61</f>
        <v>0</v>
      </c>
    </row>
    <row r="62" spans="1:10" ht="61.5" customHeight="1">
      <c r="A62" s="26" t="s">
        <v>112</v>
      </c>
      <c r="B62" s="27" t="s">
        <v>37</v>
      </c>
      <c r="C62" s="60" t="s">
        <v>113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114</v>
      </c>
      <c r="D63" s="61"/>
      <c r="E63" s="28" t="s">
        <v>38</v>
      </c>
      <c r="F63" s="28">
        <v>0</v>
      </c>
      <c r="G63" s="28" t="s">
        <v>38</v>
      </c>
      <c r="H63" s="28" t="s">
        <v>38</v>
      </c>
      <c r="I63" s="28">
        <v>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60" t="s">
        <v>304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f>F64</f>
        <v>0</v>
      </c>
      <c r="J64" s="28" t="s">
        <v>38</v>
      </c>
    </row>
    <row r="65" spans="1:10" ht="61.5" customHeight="1">
      <c r="A65" s="48" t="s">
        <v>307</v>
      </c>
      <c r="B65" s="27" t="s">
        <v>37</v>
      </c>
      <c r="C65" s="60" t="s">
        <v>330</v>
      </c>
      <c r="D65" s="61"/>
      <c r="E65" s="28">
        <v>10400</v>
      </c>
      <c r="F65" s="28">
        <v>400</v>
      </c>
      <c r="G65" s="28" t="s">
        <v>38</v>
      </c>
      <c r="H65" s="28" t="s">
        <v>38</v>
      </c>
      <c r="I65" s="28">
        <v>400</v>
      </c>
      <c r="J65" s="28">
        <v>10000</v>
      </c>
    </row>
    <row r="66" spans="1:10" s="41" customFormat="1">
      <c r="A66" s="23" t="s">
        <v>115</v>
      </c>
      <c r="B66" s="24" t="s">
        <v>37</v>
      </c>
      <c r="C66" s="97" t="s">
        <v>116</v>
      </c>
      <c r="D66" s="98"/>
      <c r="E66" s="25">
        <f>E68+E77+E72+E71+E81</f>
        <v>6892100</v>
      </c>
      <c r="F66" s="25">
        <f>F68+F72+F77</f>
        <v>3240161.23</v>
      </c>
      <c r="G66" s="25" t="s">
        <v>38</v>
      </c>
      <c r="H66" s="25" t="s">
        <v>38</v>
      </c>
      <c r="I66" s="25">
        <f t="shared" ref="I66:I72" si="5">F66</f>
        <v>3240161.23</v>
      </c>
      <c r="J66" s="25">
        <f>E66-F66</f>
        <v>3651938.77</v>
      </c>
    </row>
    <row r="67" spans="1:10" ht="36.950000000000003" customHeight="1">
      <c r="A67" s="26" t="s">
        <v>117</v>
      </c>
      <c r="B67" s="27" t="s">
        <v>37</v>
      </c>
      <c r="C67" s="60" t="s">
        <v>118</v>
      </c>
      <c r="D67" s="61"/>
      <c r="E67" s="28">
        <f>E66</f>
        <v>6892100</v>
      </c>
      <c r="F67" s="28">
        <f>F68+F72+F77</f>
        <v>3240161.23</v>
      </c>
      <c r="G67" s="28" t="s">
        <v>38</v>
      </c>
      <c r="H67" s="28" t="s">
        <v>38</v>
      </c>
      <c r="I67" s="28">
        <f t="shared" si="5"/>
        <v>3240161.23</v>
      </c>
      <c r="J67" s="28">
        <f>E67-F67</f>
        <v>3651938.77</v>
      </c>
    </row>
    <row r="68" spans="1:10" ht="24.6" customHeight="1">
      <c r="A68" s="26" t="s">
        <v>119</v>
      </c>
      <c r="B68" s="27" t="s">
        <v>37</v>
      </c>
      <c r="C68" s="60" t="s">
        <v>120</v>
      </c>
      <c r="D68" s="61"/>
      <c r="E68" s="28">
        <v>4315100</v>
      </c>
      <c r="F68" s="28">
        <v>3094000</v>
      </c>
      <c r="G68" s="28" t="s">
        <v>38</v>
      </c>
      <c r="H68" s="28" t="s">
        <v>38</v>
      </c>
      <c r="I68" s="28">
        <f t="shared" si="5"/>
        <v>3094000</v>
      </c>
      <c r="J68" s="28">
        <f>E68-F68</f>
        <v>1221100</v>
      </c>
    </row>
    <row r="69" spans="1:10" ht="24.6" customHeight="1">
      <c r="A69" s="26" t="s">
        <v>121</v>
      </c>
      <c r="B69" s="27" t="s">
        <v>37</v>
      </c>
      <c r="C69" s="60" t="s">
        <v>122</v>
      </c>
      <c r="D69" s="61"/>
      <c r="E69" s="28">
        <v>4315100</v>
      </c>
      <c r="F69" s="28">
        <v>3094000</v>
      </c>
      <c r="G69" s="28" t="s">
        <v>38</v>
      </c>
      <c r="H69" s="28" t="s">
        <v>38</v>
      </c>
      <c r="I69" s="28">
        <f t="shared" si="5"/>
        <v>3094000</v>
      </c>
      <c r="J69" s="28">
        <f>E69-F69</f>
        <v>1221100</v>
      </c>
    </row>
    <row r="70" spans="1:10" ht="24.6" customHeight="1">
      <c r="A70" s="26" t="s">
        <v>123</v>
      </c>
      <c r="B70" s="27" t="s">
        <v>37</v>
      </c>
      <c r="C70" s="60" t="s">
        <v>124</v>
      </c>
      <c r="D70" s="61"/>
      <c r="E70" s="28">
        <v>4315100</v>
      </c>
      <c r="F70" s="28">
        <v>3094000</v>
      </c>
      <c r="G70" s="28" t="s">
        <v>38</v>
      </c>
      <c r="H70" s="28" t="s">
        <v>38</v>
      </c>
      <c r="I70" s="28">
        <f t="shared" si="5"/>
        <v>3094000</v>
      </c>
      <c r="J70" s="28">
        <f>E70-F70</f>
        <v>1221100</v>
      </c>
    </row>
    <row r="71" spans="1:10" ht="24.6" customHeight="1">
      <c r="A71" s="26" t="s">
        <v>266</v>
      </c>
      <c r="B71" s="27" t="s">
        <v>37</v>
      </c>
      <c r="C71" s="60" t="s">
        <v>267</v>
      </c>
      <c r="D71" s="61"/>
      <c r="E71" s="40">
        <v>0</v>
      </c>
      <c r="F71" s="40" t="s">
        <v>38</v>
      </c>
      <c r="G71" s="28" t="s">
        <v>38</v>
      </c>
      <c r="H71" s="28" t="s">
        <v>38</v>
      </c>
      <c r="I71" s="28" t="str">
        <f t="shared" si="5"/>
        <v>-</v>
      </c>
      <c r="J71" s="28">
        <v>0</v>
      </c>
    </row>
    <row r="72" spans="1:10" ht="24.6" customHeight="1">
      <c r="A72" s="26" t="s">
        <v>125</v>
      </c>
      <c r="B72" s="27" t="s">
        <v>37</v>
      </c>
      <c r="C72" s="60" t="s">
        <v>126</v>
      </c>
      <c r="D72" s="61"/>
      <c r="E72" s="40">
        <v>203700</v>
      </c>
      <c r="F72" s="40">
        <f>F73+F75</f>
        <v>68662.23</v>
      </c>
      <c r="G72" s="28" t="s">
        <v>38</v>
      </c>
      <c r="H72" s="28" t="s">
        <v>38</v>
      </c>
      <c r="I72" s="28">
        <f t="shared" si="5"/>
        <v>68662.23</v>
      </c>
      <c r="J72" s="28">
        <f>E72-F72</f>
        <v>135037.77000000002</v>
      </c>
    </row>
    <row r="73" spans="1:10" ht="36.950000000000003" customHeight="1">
      <c r="A73" s="26" t="s">
        <v>127</v>
      </c>
      <c r="B73" s="27" t="s">
        <v>37</v>
      </c>
      <c r="C73" s="60" t="s">
        <v>128</v>
      </c>
      <c r="D73" s="61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60" t="s">
        <v>130</v>
      </c>
      <c r="D74" s="61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60" t="s">
        <v>132</v>
      </c>
      <c r="D75" s="61"/>
      <c r="E75" s="28">
        <v>203500</v>
      </c>
      <c r="F75" s="28">
        <v>68462.23</v>
      </c>
      <c r="G75" s="28" t="s">
        <v>38</v>
      </c>
      <c r="H75" s="28" t="s">
        <v>38</v>
      </c>
      <c r="I75" s="28">
        <f t="shared" ref="I75:I81" si="6">F75</f>
        <v>68462.23</v>
      </c>
      <c r="J75" s="28">
        <f t="shared" ref="J75:J83" si="7">E75-F75</f>
        <v>135037.77000000002</v>
      </c>
    </row>
    <row r="76" spans="1:10" ht="49.15" customHeight="1">
      <c r="A76" s="26" t="s">
        <v>133</v>
      </c>
      <c r="B76" s="27" t="s">
        <v>37</v>
      </c>
      <c r="C76" s="60" t="s">
        <v>134</v>
      </c>
      <c r="D76" s="61"/>
      <c r="E76" s="28">
        <v>203500</v>
      </c>
      <c r="F76" s="28">
        <v>68462.23</v>
      </c>
      <c r="G76" s="28" t="s">
        <v>38</v>
      </c>
      <c r="H76" s="28" t="s">
        <v>38</v>
      </c>
      <c r="I76" s="28">
        <f t="shared" si="6"/>
        <v>68462.23</v>
      </c>
      <c r="J76" s="28">
        <f t="shared" si="7"/>
        <v>135037.77000000002</v>
      </c>
    </row>
    <row r="77" spans="1:10">
      <c r="A77" s="26" t="s">
        <v>135</v>
      </c>
      <c r="B77" s="27" t="s">
        <v>37</v>
      </c>
      <c r="C77" s="60" t="s">
        <v>136</v>
      </c>
      <c r="D77" s="61"/>
      <c r="E77" s="40">
        <f>E78+E80</f>
        <v>2373300</v>
      </c>
      <c r="F77" s="40">
        <f>F78</f>
        <v>77499</v>
      </c>
      <c r="G77" s="28" t="s">
        <v>38</v>
      </c>
      <c r="H77" s="28" t="s">
        <v>38</v>
      </c>
      <c r="I77" s="28">
        <f t="shared" si="6"/>
        <v>77499</v>
      </c>
      <c r="J77" s="28">
        <f t="shared" si="7"/>
        <v>2295801</v>
      </c>
    </row>
    <row r="78" spans="1:10" ht="73.900000000000006" customHeight="1">
      <c r="A78" s="26" t="s">
        <v>137</v>
      </c>
      <c r="B78" s="27" t="s">
        <v>37</v>
      </c>
      <c r="C78" s="60" t="s">
        <v>138</v>
      </c>
      <c r="D78" s="61"/>
      <c r="E78" s="28">
        <v>1604100</v>
      </c>
      <c r="F78" s="28">
        <v>77499</v>
      </c>
      <c r="G78" s="28" t="s">
        <v>38</v>
      </c>
      <c r="H78" s="28" t="s">
        <v>38</v>
      </c>
      <c r="I78" s="28">
        <f t="shared" si="6"/>
        <v>77499</v>
      </c>
      <c r="J78" s="28">
        <f t="shared" si="7"/>
        <v>1526601</v>
      </c>
    </row>
    <row r="79" spans="1:10" ht="73.900000000000006" customHeight="1">
      <c r="A79" s="26" t="s">
        <v>139</v>
      </c>
      <c r="B79" s="27" t="s">
        <v>37</v>
      </c>
      <c r="C79" s="60" t="s">
        <v>140</v>
      </c>
      <c r="D79" s="61"/>
      <c r="E79" s="28">
        <v>1604100</v>
      </c>
      <c r="F79" s="28">
        <v>77499</v>
      </c>
      <c r="G79" s="28" t="s">
        <v>38</v>
      </c>
      <c r="H79" s="28" t="s">
        <v>38</v>
      </c>
      <c r="I79" s="28">
        <f t="shared" ref="I79" si="8">F79</f>
        <v>77499</v>
      </c>
      <c r="J79" s="28">
        <f t="shared" ref="J79" si="9">E79-F79</f>
        <v>1526601</v>
      </c>
    </row>
    <row r="80" spans="1:10" ht="73.900000000000006" customHeight="1">
      <c r="A80" s="26" t="s">
        <v>322</v>
      </c>
      <c r="B80" s="27" t="s">
        <v>37</v>
      </c>
      <c r="C80" s="60" t="s">
        <v>321</v>
      </c>
      <c r="D80" s="61"/>
      <c r="E80" s="28">
        <v>769200</v>
      </c>
      <c r="F80" s="28">
        <v>0</v>
      </c>
      <c r="G80" s="28" t="s">
        <v>38</v>
      </c>
      <c r="H80" s="28" t="s">
        <v>38</v>
      </c>
      <c r="I80" s="28">
        <f t="shared" si="6"/>
        <v>0</v>
      </c>
      <c r="J80" s="28">
        <f t="shared" si="7"/>
        <v>769200</v>
      </c>
    </row>
    <row r="81" spans="1:10" ht="73.900000000000006" customHeight="1">
      <c r="A81" s="53" t="s">
        <v>310</v>
      </c>
      <c r="B81" s="27"/>
      <c r="C81" s="99" t="s">
        <v>320</v>
      </c>
      <c r="D81" s="100"/>
      <c r="E81" s="28">
        <v>0</v>
      </c>
      <c r="F81" s="28">
        <v>0</v>
      </c>
      <c r="G81" s="28"/>
      <c r="H81" s="28"/>
      <c r="I81" s="28">
        <f t="shared" si="6"/>
        <v>0</v>
      </c>
      <c r="J81" s="28">
        <f t="shared" si="7"/>
        <v>0</v>
      </c>
    </row>
    <row r="82" spans="1:10" ht="73.900000000000006" customHeight="1">
      <c r="A82" s="54" t="s">
        <v>319</v>
      </c>
      <c r="B82" s="27" t="s">
        <v>37</v>
      </c>
      <c r="C82" s="60" t="s">
        <v>312</v>
      </c>
      <c r="D82" s="61"/>
      <c r="E82" s="28">
        <v>0</v>
      </c>
      <c r="F82" s="28">
        <v>0</v>
      </c>
      <c r="G82" s="28" t="s">
        <v>38</v>
      </c>
      <c r="H82" s="28" t="s">
        <v>38</v>
      </c>
      <c r="I82" s="28">
        <v>0</v>
      </c>
      <c r="J82" s="28">
        <f t="shared" ref="J82" si="10">E82-F82</f>
        <v>0</v>
      </c>
    </row>
    <row r="83" spans="1:10" ht="73.900000000000006" customHeight="1">
      <c r="A83" s="53" t="s">
        <v>310</v>
      </c>
      <c r="B83" s="27" t="s">
        <v>37</v>
      </c>
      <c r="C83" s="60" t="s">
        <v>311</v>
      </c>
      <c r="D83" s="61"/>
      <c r="E83" s="28">
        <v>0</v>
      </c>
      <c r="F83" s="28">
        <v>0</v>
      </c>
      <c r="G83" s="28" t="s">
        <v>38</v>
      </c>
      <c r="H83" s="28" t="s">
        <v>38</v>
      </c>
      <c r="I83" s="28">
        <v>0</v>
      </c>
      <c r="J83" s="28">
        <f t="shared" si="7"/>
        <v>0</v>
      </c>
    </row>
  </sheetData>
  <mergeCells count="84">
    <mergeCell ref="C83:D83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80:D80"/>
    <mergeCell ref="C71:D71"/>
    <mergeCell ref="C82:D82"/>
    <mergeCell ref="C81:D8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79:D79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showGridLines="0" topLeftCell="A43" workbookViewId="0">
      <selection activeCell="C49" sqref="C49:D49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1" t="s">
        <v>20</v>
      </c>
      <c r="B4" s="67" t="s">
        <v>21</v>
      </c>
      <c r="C4" s="77" t="s">
        <v>143</v>
      </c>
      <c r="D4" s="78"/>
      <c r="E4" s="76" t="s">
        <v>23</v>
      </c>
      <c r="F4" s="76" t="s">
        <v>144</v>
      </c>
      <c r="G4" s="104" t="s">
        <v>24</v>
      </c>
      <c r="H4" s="105"/>
      <c r="I4" s="105"/>
      <c r="J4" s="106"/>
      <c r="K4" s="104" t="s">
        <v>145</v>
      </c>
      <c r="L4" s="111"/>
    </row>
    <row r="5" spans="1:12" ht="12.75" customHeight="1">
      <c r="A5" s="102"/>
      <c r="B5" s="68"/>
      <c r="C5" s="79"/>
      <c r="D5" s="80"/>
      <c r="E5" s="74"/>
      <c r="F5" s="74"/>
      <c r="G5" s="107"/>
      <c r="H5" s="108"/>
      <c r="I5" s="108"/>
      <c r="J5" s="109"/>
      <c r="K5" s="107"/>
      <c r="L5" s="112"/>
    </row>
    <row r="6" spans="1:12" ht="12.75" customHeight="1">
      <c r="A6" s="102"/>
      <c r="B6" s="68"/>
      <c r="C6" s="79"/>
      <c r="D6" s="80"/>
      <c r="E6" s="74"/>
      <c r="F6" s="74"/>
      <c r="G6" s="73" t="s">
        <v>26</v>
      </c>
      <c r="H6" s="73" t="s">
        <v>27</v>
      </c>
      <c r="I6" s="73" t="s">
        <v>28</v>
      </c>
      <c r="J6" s="87" t="s">
        <v>29</v>
      </c>
      <c r="K6" s="73" t="s">
        <v>146</v>
      </c>
      <c r="L6" s="110" t="s">
        <v>147</v>
      </c>
    </row>
    <row r="7" spans="1:12" ht="12.75" customHeight="1">
      <c r="A7" s="102"/>
      <c r="B7" s="68"/>
      <c r="C7" s="79"/>
      <c r="D7" s="80"/>
      <c r="E7" s="74"/>
      <c r="F7" s="74"/>
      <c r="G7" s="74"/>
      <c r="H7" s="90"/>
      <c r="I7" s="90"/>
      <c r="J7" s="88"/>
      <c r="K7" s="74"/>
      <c r="L7" s="85"/>
    </row>
    <row r="8" spans="1:12" ht="12.75" customHeight="1">
      <c r="A8" s="102"/>
      <c r="B8" s="68"/>
      <c r="C8" s="79"/>
      <c r="D8" s="80"/>
      <c r="E8" s="74"/>
      <c r="F8" s="74"/>
      <c r="G8" s="74"/>
      <c r="H8" s="90"/>
      <c r="I8" s="90"/>
      <c r="J8" s="88"/>
      <c r="K8" s="74"/>
      <c r="L8" s="85"/>
    </row>
    <row r="9" spans="1:12" ht="12.75" customHeight="1">
      <c r="A9" s="102"/>
      <c r="B9" s="68"/>
      <c r="C9" s="79"/>
      <c r="D9" s="80"/>
      <c r="E9" s="74"/>
      <c r="F9" s="74"/>
      <c r="G9" s="74"/>
      <c r="H9" s="90"/>
      <c r="I9" s="90"/>
      <c r="J9" s="88"/>
      <c r="K9" s="74"/>
      <c r="L9" s="85"/>
    </row>
    <row r="10" spans="1:12" ht="12.75" customHeight="1">
      <c r="A10" s="102"/>
      <c r="B10" s="68"/>
      <c r="C10" s="79"/>
      <c r="D10" s="80"/>
      <c r="E10" s="74"/>
      <c r="F10" s="74"/>
      <c r="G10" s="74"/>
      <c r="H10" s="90"/>
      <c r="I10" s="90"/>
      <c r="J10" s="88"/>
      <c r="K10" s="74"/>
      <c r="L10" s="85"/>
    </row>
    <row r="11" spans="1:12" ht="12.75" customHeight="1">
      <c r="A11" s="103"/>
      <c r="B11" s="69"/>
      <c r="C11" s="81"/>
      <c r="D11" s="82"/>
      <c r="E11" s="75"/>
      <c r="F11" s="75"/>
      <c r="G11" s="75"/>
      <c r="H11" s="91"/>
      <c r="I11" s="91"/>
      <c r="J11" s="89"/>
      <c r="K11" s="75"/>
      <c r="L11" s="86"/>
    </row>
    <row r="12" spans="1:12" ht="13.5" customHeight="1">
      <c r="A12" s="17">
        <v>1</v>
      </c>
      <c r="B12" s="18">
        <v>2</v>
      </c>
      <c r="C12" s="95">
        <v>3</v>
      </c>
      <c r="D12" s="9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97" t="s">
        <v>39</v>
      </c>
      <c r="D13" s="98"/>
      <c r="E13" s="25">
        <f>E15+E39+E44+E48+E56+E71+E75+E86</f>
        <v>10979600</v>
      </c>
      <c r="F13" s="25">
        <f>E13</f>
        <v>10979600</v>
      </c>
      <c r="G13" s="25">
        <f>G15+G39+G44+G56+G71+G75+G86+G48</f>
        <v>3098170.3299999996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3098170.3299999996</v>
      </c>
      <c r="K13" s="25">
        <f>E13-G13</f>
        <v>7881429.6699999999</v>
      </c>
      <c r="L13" s="25">
        <f>F13-G13</f>
        <v>7881429.6699999999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97" t="s">
        <v>153</v>
      </c>
      <c r="D15" s="98"/>
      <c r="E15" s="25">
        <f>E16+E30+E33</f>
        <v>4165000</v>
      </c>
      <c r="F15" s="25">
        <f>F16+F30+F33</f>
        <v>4165000</v>
      </c>
      <c r="G15" s="25">
        <f>G16+G33</f>
        <v>1296717.8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1296717.8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97" t="s">
        <v>155</v>
      </c>
      <c r="D16" s="98"/>
      <c r="E16" s="25">
        <f>E17+E19+E23+E26+E28</f>
        <v>4037900</v>
      </c>
      <c r="F16" s="25">
        <f>F17+F19+F23+F26+F28</f>
        <v>4037900</v>
      </c>
      <c r="G16" s="25">
        <f>G17+G19+G23+G26+G28</f>
        <v>1249076.79</v>
      </c>
      <c r="H16" s="25" t="s">
        <v>38</v>
      </c>
      <c r="I16" s="25" t="s">
        <v>38</v>
      </c>
      <c r="J16" s="25">
        <f t="shared" si="0"/>
        <v>1249076.79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97" t="s">
        <v>278</v>
      </c>
      <c r="D17" s="98"/>
      <c r="E17" s="28">
        <v>108000</v>
      </c>
      <c r="F17" s="28">
        <v>108000</v>
      </c>
      <c r="G17" s="40">
        <v>60616</v>
      </c>
      <c r="H17" s="25" t="s">
        <v>38</v>
      </c>
      <c r="I17" s="25" t="s">
        <v>38</v>
      </c>
      <c r="J17" s="25">
        <f t="shared" si="0"/>
        <v>60616</v>
      </c>
      <c r="K17" s="25">
        <f>E17-G17</f>
        <v>47384</v>
      </c>
      <c r="L17" s="25">
        <f>F17-G17</f>
        <v>47384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108000</v>
      </c>
      <c r="F18" s="28">
        <v>108000</v>
      </c>
      <c r="G18" s="28">
        <v>60616</v>
      </c>
      <c r="H18" s="28" t="s">
        <v>38</v>
      </c>
      <c r="I18" s="28" t="s">
        <v>38</v>
      </c>
      <c r="J18" s="28">
        <f t="shared" si="0"/>
        <v>60616</v>
      </c>
      <c r="K18" s="28">
        <f>E18-G18</f>
        <v>47384</v>
      </c>
      <c r="L18" s="28">
        <f>F18-G18</f>
        <v>47384</v>
      </c>
    </row>
    <row r="19" spans="1:12" ht="61.5" customHeight="1">
      <c r="A19" s="23" t="s">
        <v>154</v>
      </c>
      <c r="B19" s="24" t="s">
        <v>151</v>
      </c>
      <c r="C19" s="97" t="s">
        <v>276</v>
      </c>
      <c r="D19" s="98"/>
      <c r="E19" s="25">
        <f>E20+FIO+E22</f>
        <v>3380000</v>
      </c>
      <c r="F19" s="25">
        <f>F20+F21+F22</f>
        <v>3380000</v>
      </c>
      <c r="G19" s="25">
        <f>G20+G21+G22</f>
        <v>1067984.55</v>
      </c>
      <c r="H19" s="25" t="s">
        <v>38</v>
      </c>
      <c r="I19" s="25" t="s">
        <v>38</v>
      </c>
      <c r="J19" s="25">
        <f t="shared" si="0"/>
        <v>1067984.55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2423000</v>
      </c>
      <c r="F20" s="28">
        <v>2423000</v>
      </c>
      <c r="G20" s="28">
        <v>791261.25</v>
      </c>
      <c r="H20" s="28" t="s">
        <v>38</v>
      </c>
      <c r="I20" s="28" t="s">
        <v>38</v>
      </c>
      <c r="J20" s="28">
        <f t="shared" si="0"/>
        <v>791261.25</v>
      </c>
      <c r="K20" s="28">
        <f>E20-G20</f>
        <v>1631738.75</v>
      </c>
      <c r="L20" s="28">
        <f t="shared" ref="L20:L25" si="1">F20-G20</f>
        <v>1631738.75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230000</v>
      </c>
      <c r="F21" s="28">
        <v>230000</v>
      </c>
      <c r="G21" s="28">
        <v>51956.4</v>
      </c>
      <c r="H21" s="28" t="s">
        <v>38</v>
      </c>
      <c r="I21" s="28" t="s">
        <v>38</v>
      </c>
      <c r="J21" s="28">
        <f t="shared" si="0"/>
        <v>51956.4</v>
      </c>
      <c r="K21" s="28">
        <f>FIO-G21</f>
        <v>178043.6</v>
      </c>
      <c r="L21" s="28">
        <f t="shared" si="1"/>
        <v>178043.6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727000</v>
      </c>
      <c r="F22" s="28">
        <v>727000</v>
      </c>
      <c r="G22" s="28">
        <v>224766.9</v>
      </c>
      <c r="H22" s="28" t="s">
        <v>38</v>
      </c>
      <c r="I22" s="28" t="s">
        <v>38</v>
      </c>
      <c r="J22" s="28">
        <f t="shared" si="0"/>
        <v>224766.9</v>
      </c>
      <c r="K22" s="28">
        <f>E22-G22</f>
        <v>502233.1</v>
      </c>
      <c r="L22" s="28">
        <f t="shared" si="1"/>
        <v>502233.1</v>
      </c>
    </row>
    <row r="23" spans="1:12" ht="61.5" customHeight="1">
      <c r="A23" s="23" t="s">
        <v>154</v>
      </c>
      <c r="B23" s="24" t="s">
        <v>151</v>
      </c>
      <c r="C23" s="97" t="s">
        <v>273</v>
      </c>
      <c r="D23" s="98"/>
      <c r="E23" s="25">
        <f>E24+E25</f>
        <v>517300</v>
      </c>
      <c r="F23" s="25">
        <f>F24+F25</f>
        <v>517300</v>
      </c>
      <c r="G23" s="25">
        <f>G24+G25</f>
        <v>104076.24</v>
      </c>
      <c r="H23" s="25" t="s">
        <v>38</v>
      </c>
      <c r="I23" s="25" t="s">
        <v>38</v>
      </c>
      <c r="J23" s="25">
        <f t="shared" si="0"/>
        <v>104076.24</v>
      </c>
      <c r="K23" s="25">
        <f>E23-G23</f>
        <v>413223.76</v>
      </c>
      <c r="L23" s="25">
        <f t="shared" si="1"/>
        <v>413223.76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512300</v>
      </c>
      <c r="F25" s="28">
        <v>512300</v>
      </c>
      <c r="G25" s="28">
        <v>104076.24</v>
      </c>
      <c r="H25" s="28" t="s">
        <v>38</v>
      </c>
      <c r="I25" s="28" t="s">
        <v>38</v>
      </c>
      <c r="J25" s="28">
        <f t="shared" si="0"/>
        <v>104076.24</v>
      </c>
      <c r="K25" s="28">
        <f>E25-G25</f>
        <v>408223.76</v>
      </c>
      <c r="L25" s="28">
        <f t="shared" si="1"/>
        <v>408223.76</v>
      </c>
    </row>
    <row r="26" spans="1:12" ht="61.5" customHeight="1">
      <c r="A26" s="23" t="s">
        <v>154</v>
      </c>
      <c r="B26" s="24" t="s">
        <v>151</v>
      </c>
      <c r="C26" s="97" t="s">
        <v>277</v>
      </c>
      <c r="D26" s="9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97" t="s">
        <v>280</v>
      </c>
      <c r="D28" s="98"/>
      <c r="E28" s="25">
        <v>32400</v>
      </c>
      <c r="F28" s="25">
        <v>32400</v>
      </c>
      <c r="G28" s="25">
        <v>16200</v>
      </c>
      <c r="H28" s="25" t="s">
        <v>38</v>
      </c>
      <c r="I28" s="25" t="s">
        <v>38</v>
      </c>
      <c r="J28" s="25">
        <f t="shared" si="0"/>
        <v>16200</v>
      </c>
      <c r="K28" s="25">
        <f>E28-G28</f>
        <v>16200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16200</v>
      </c>
      <c r="H29" s="28" t="s">
        <v>38</v>
      </c>
      <c r="I29" s="28" t="s">
        <v>38</v>
      </c>
      <c r="J29" s="28">
        <f t="shared" si="0"/>
        <v>16200</v>
      </c>
      <c r="K29" s="28">
        <f>E29-G29</f>
        <v>16200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97" t="s">
        <v>162</v>
      </c>
      <c r="D30" s="98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97" t="s">
        <v>163</v>
      </c>
      <c r="D31" s="98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97" t="s">
        <v>167</v>
      </c>
      <c r="D33" s="98"/>
      <c r="E33" s="25">
        <f>E34+E36+E37+E38</f>
        <v>117100</v>
      </c>
      <c r="F33" s="25">
        <f>F34+F36+F37+F38</f>
        <v>117100</v>
      </c>
      <c r="G33" s="25">
        <f>G34+G36+G37+G38</f>
        <v>47641.009999999995</v>
      </c>
      <c r="H33" s="25" t="s">
        <v>38</v>
      </c>
      <c r="I33" s="25" t="s">
        <v>38</v>
      </c>
      <c r="J33" s="25">
        <f t="shared" si="0"/>
        <v>47641.009999999995</v>
      </c>
      <c r="K33" s="25">
        <f>E33-G33</f>
        <v>69458.990000000005</v>
      </c>
      <c r="L33" s="25">
        <f>F33-G33</f>
        <v>69458.990000000005</v>
      </c>
    </row>
    <row r="34" spans="1:12" ht="21.4" customHeight="1">
      <c r="A34" s="23" t="s">
        <v>166</v>
      </c>
      <c r="B34" s="24" t="s">
        <v>151</v>
      </c>
      <c r="C34" s="97" t="s">
        <v>286</v>
      </c>
      <c r="D34" s="98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50100</v>
      </c>
      <c r="F36" s="28">
        <v>50100</v>
      </c>
      <c r="G36" s="28">
        <v>26849</v>
      </c>
      <c r="H36" s="28" t="s">
        <v>38</v>
      </c>
      <c r="I36" s="28" t="s">
        <v>38</v>
      </c>
      <c r="J36" s="28">
        <f t="shared" si="0"/>
        <v>26849</v>
      </c>
      <c r="K36" s="28">
        <f>E36-G36</f>
        <v>23251</v>
      </c>
      <c r="L36" s="28">
        <f>F36-G36</f>
        <v>23251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10000</v>
      </c>
      <c r="F37" s="28">
        <v>10000</v>
      </c>
      <c r="G37" s="28">
        <v>790</v>
      </c>
      <c r="H37" s="28" t="s">
        <v>38</v>
      </c>
      <c r="I37" s="28" t="s">
        <v>38</v>
      </c>
      <c r="J37" s="28">
        <f t="shared" si="0"/>
        <v>790</v>
      </c>
      <c r="K37" s="28">
        <f>E37-G37</f>
        <v>9210</v>
      </c>
      <c r="L37" s="28">
        <f>F37-G37</f>
        <v>9210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35000</v>
      </c>
      <c r="F38" s="28">
        <v>35000</v>
      </c>
      <c r="G38" s="28">
        <v>20002.009999999998</v>
      </c>
      <c r="H38" s="28" t="s">
        <v>38</v>
      </c>
      <c r="I38" s="28" t="s">
        <v>38</v>
      </c>
      <c r="J38" s="28">
        <f t="shared" si="0"/>
        <v>20002.009999999998</v>
      </c>
      <c r="K38" s="28">
        <f>E38-G38</f>
        <v>14997.990000000002</v>
      </c>
      <c r="L38" s="28">
        <f>F38-G38</f>
        <v>14997.990000000002</v>
      </c>
    </row>
    <row r="39" spans="1:12" ht="21.4" customHeight="1">
      <c r="A39" s="23" t="s">
        <v>171</v>
      </c>
      <c r="B39" s="24" t="s">
        <v>151</v>
      </c>
      <c r="C39" s="97" t="s">
        <v>172</v>
      </c>
      <c r="D39" s="98"/>
      <c r="E39" s="25">
        <f t="shared" ref="E39:G40" si="2">E40</f>
        <v>203500</v>
      </c>
      <c r="F39" s="25">
        <f t="shared" si="2"/>
        <v>203500</v>
      </c>
      <c r="G39" s="25">
        <f t="shared" si="2"/>
        <v>68462.23</v>
      </c>
      <c r="H39" s="25" t="s">
        <v>38</v>
      </c>
      <c r="I39" s="25" t="s">
        <v>38</v>
      </c>
      <c r="J39" s="25">
        <f t="shared" si="0"/>
        <v>68462.23</v>
      </c>
      <c r="K39" s="25">
        <f>K40</f>
        <v>135037.76999999999</v>
      </c>
      <c r="L39" s="25">
        <f>L40</f>
        <v>135037.76999999999</v>
      </c>
    </row>
    <row r="40" spans="1:12" ht="24.6" customHeight="1">
      <c r="A40" s="23" t="s">
        <v>173</v>
      </c>
      <c r="B40" s="24" t="s">
        <v>151</v>
      </c>
      <c r="C40" s="97" t="s">
        <v>174</v>
      </c>
      <c r="D40" s="98"/>
      <c r="E40" s="25">
        <f t="shared" si="2"/>
        <v>203500</v>
      </c>
      <c r="F40" s="25">
        <f t="shared" si="2"/>
        <v>203500</v>
      </c>
      <c r="G40" s="25">
        <f t="shared" si="2"/>
        <v>68462.23</v>
      </c>
      <c r="H40" s="25" t="s">
        <v>38</v>
      </c>
      <c r="I40" s="25" t="s">
        <v>38</v>
      </c>
      <c r="J40" s="25">
        <f t="shared" si="0"/>
        <v>68462.23</v>
      </c>
      <c r="K40" s="25">
        <f>K41</f>
        <v>135037.76999999999</v>
      </c>
      <c r="L40" s="25">
        <f>L41</f>
        <v>135037.76999999999</v>
      </c>
    </row>
    <row r="41" spans="1:12" ht="24.6" customHeight="1">
      <c r="A41" s="23" t="s">
        <v>173</v>
      </c>
      <c r="B41" s="24" t="s">
        <v>151</v>
      </c>
      <c r="C41" s="97" t="s">
        <v>282</v>
      </c>
      <c r="D41" s="98"/>
      <c r="E41" s="25">
        <f>E42+E43</f>
        <v>203500</v>
      </c>
      <c r="F41" s="25">
        <f>F42+F43</f>
        <v>203500</v>
      </c>
      <c r="G41" s="25">
        <f>G42+G43</f>
        <v>68462.23</v>
      </c>
      <c r="H41" s="25" t="s">
        <v>38</v>
      </c>
      <c r="I41" s="25" t="s">
        <v>38</v>
      </c>
      <c r="J41" s="25">
        <f t="shared" si="0"/>
        <v>68462.23</v>
      </c>
      <c r="K41" s="25">
        <f>K42+K43</f>
        <v>135037.76999999999</v>
      </c>
      <c r="L41" s="25">
        <f>L42+L43</f>
        <v>135037.76999999999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158000</v>
      </c>
      <c r="F42" s="28">
        <v>158000</v>
      </c>
      <c r="G42" s="28">
        <v>53626.13</v>
      </c>
      <c r="H42" s="28" t="s">
        <v>38</v>
      </c>
      <c r="I42" s="28" t="s">
        <v>38</v>
      </c>
      <c r="J42" s="28">
        <f t="shared" si="0"/>
        <v>53626.13</v>
      </c>
      <c r="K42" s="28">
        <f>E42-G42</f>
        <v>104373.87</v>
      </c>
      <c r="L42" s="28">
        <f>F42-G42</f>
        <v>104373.87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45500</v>
      </c>
      <c r="F43" s="28">
        <v>45500</v>
      </c>
      <c r="G43" s="28">
        <v>14836.1</v>
      </c>
      <c r="H43" s="28" t="s">
        <v>38</v>
      </c>
      <c r="I43" s="28" t="s">
        <v>38</v>
      </c>
      <c r="J43" s="28">
        <f t="shared" ref="J43:J74" si="3">IF(IF(G43="-",0,G43)+IF(H43="-",0,H43)+IF(I43="-",0,I43)=0,"-",IF(G43="-",0,G43)+IF(H43="-",0,H43)+IF(I43="-",0,I43))</f>
        <v>14836.1</v>
      </c>
      <c r="K43" s="28">
        <f>E43-G43</f>
        <v>30663.9</v>
      </c>
      <c r="L43" s="28">
        <f>F43-G43</f>
        <v>30663.9</v>
      </c>
    </row>
    <row r="44" spans="1:12" ht="24.6" customHeight="1">
      <c r="A44" s="23" t="s">
        <v>175</v>
      </c>
      <c r="B44" s="24" t="s">
        <v>151</v>
      </c>
      <c r="C44" s="97" t="s">
        <v>176</v>
      </c>
      <c r="D44" s="98"/>
      <c r="E44" s="25">
        <f t="shared" ref="E44:G45" si="4">E45</f>
        <v>47500</v>
      </c>
      <c r="F44" s="25">
        <f t="shared" si="4"/>
        <v>47500</v>
      </c>
      <c r="G44" s="25">
        <f t="shared" si="4"/>
        <v>15443</v>
      </c>
      <c r="H44" s="25" t="s">
        <v>38</v>
      </c>
      <c r="I44" s="25" t="s">
        <v>38</v>
      </c>
      <c r="J44" s="25">
        <f t="shared" si="3"/>
        <v>15443</v>
      </c>
      <c r="K44" s="25">
        <f t="shared" ref="K44:L46" si="5">K45</f>
        <v>32057</v>
      </c>
      <c r="L44" s="25">
        <f t="shared" si="5"/>
        <v>32057</v>
      </c>
    </row>
    <row r="45" spans="1:12" ht="43.5" customHeight="1">
      <c r="A45" s="23" t="s">
        <v>338</v>
      </c>
      <c r="B45" s="24" t="s">
        <v>151</v>
      </c>
      <c r="C45" s="97" t="s">
        <v>334</v>
      </c>
      <c r="D45" s="98"/>
      <c r="E45" s="25">
        <f t="shared" si="4"/>
        <v>47500</v>
      </c>
      <c r="F45" s="25">
        <f t="shared" si="4"/>
        <v>47500</v>
      </c>
      <c r="G45" s="25">
        <v>15443</v>
      </c>
      <c r="H45" s="25" t="s">
        <v>38</v>
      </c>
      <c r="I45" s="25" t="s">
        <v>38</v>
      </c>
      <c r="J45" s="25">
        <f t="shared" si="3"/>
        <v>15443</v>
      </c>
      <c r="K45" s="25">
        <f t="shared" si="5"/>
        <v>32057</v>
      </c>
      <c r="L45" s="25">
        <f t="shared" si="5"/>
        <v>32057</v>
      </c>
    </row>
    <row r="46" spans="1:12" ht="46.5" customHeight="1">
      <c r="A46" s="23" t="s">
        <v>339</v>
      </c>
      <c r="B46" s="24" t="s">
        <v>151</v>
      </c>
      <c r="C46" s="97" t="s">
        <v>335</v>
      </c>
      <c r="D46" s="98"/>
      <c r="E46" s="25">
        <v>47500</v>
      </c>
      <c r="F46" s="25">
        <v>47500</v>
      </c>
      <c r="G46" s="25">
        <v>15443</v>
      </c>
      <c r="H46" s="25" t="s">
        <v>38</v>
      </c>
      <c r="I46" s="25" t="s">
        <v>38</v>
      </c>
      <c r="J46" s="25">
        <f t="shared" si="3"/>
        <v>15443</v>
      </c>
      <c r="K46" s="25">
        <f t="shared" si="5"/>
        <v>32057</v>
      </c>
      <c r="L46" s="25">
        <f t="shared" si="5"/>
        <v>32057</v>
      </c>
    </row>
    <row r="47" spans="1:12" ht="36.950000000000003" customHeight="1">
      <c r="A47" s="26" t="s">
        <v>156</v>
      </c>
      <c r="B47" s="27" t="s">
        <v>151</v>
      </c>
      <c r="C47" s="60" t="s">
        <v>336</v>
      </c>
      <c r="D47" s="61"/>
      <c r="E47" s="28">
        <v>47500</v>
      </c>
      <c r="F47" s="28">
        <v>47500</v>
      </c>
      <c r="G47" s="28">
        <v>15443</v>
      </c>
      <c r="H47" s="28" t="s">
        <v>38</v>
      </c>
      <c r="I47" s="28" t="s">
        <v>38</v>
      </c>
      <c r="J47" s="28">
        <f t="shared" si="3"/>
        <v>15443</v>
      </c>
      <c r="K47" s="28">
        <f>E47-G47</f>
        <v>32057</v>
      </c>
      <c r="L47" s="28">
        <f>F47-G47</f>
        <v>32057</v>
      </c>
    </row>
    <row r="48" spans="1:12" ht="21.4" customHeight="1">
      <c r="A48" s="23" t="s">
        <v>177</v>
      </c>
      <c r="B48" s="24" t="s">
        <v>151</v>
      </c>
      <c r="C48" s="97" t="s">
        <v>178</v>
      </c>
      <c r="D48" s="98"/>
      <c r="E48" s="25">
        <f>E49+E50+E53</f>
        <v>1606200</v>
      </c>
      <c r="F48" s="25">
        <f>F49+F50+F53</f>
        <v>1606200</v>
      </c>
      <c r="G48" s="25">
        <f>G49+G50+G53</f>
        <v>90499</v>
      </c>
      <c r="H48" s="25" t="s">
        <v>38</v>
      </c>
      <c r="I48" s="25" t="s">
        <v>38</v>
      </c>
      <c r="J48" s="25">
        <v>90499</v>
      </c>
      <c r="K48" s="25">
        <v>1487401</v>
      </c>
      <c r="L48" s="25">
        <v>1336969.79</v>
      </c>
    </row>
    <row r="49" spans="1:12" ht="68.25" customHeight="1">
      <c r="A49" s="23" t="s">
        <v>303</v>
      </c>
      <c r="B49" s="42" t="s">
        <v>290</v>
      </c>
      <c r="C49" s="97" t="s">
        <v>291</v>
      </c>
      <c r="D49" s="98"/>
      <c r="E49" s="28">
        <v>23200</v>
      </c>
      <c r="F49" s="28">
        <v>23200</v>
      </c>
      <c r="G49" s="28">
        <v>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7.5" customHeight="1">
      <c r="A50" s="23" t="s">
        <v>179</v>
      </c>
      <c r="B50" s="24" t="s">
        <v>151</v>
      </c>
      <c r="C50" s="97" t="s">
        <v>180</v>
      </c>
      <c r="D50" s="98"/>
      <c r="E50" s="25">
        <f t="shared" ref="E50:G50" si="6">E51</f>
        <v>1564900</v>
      </c>
      <c r="F50" s="25">
        <f t="shared" si="6"/>
        <v>1564900</v>
      </c>
      <c r="G50" s="25">
        <f t="shared" si="6"/>
        <v>77499</v>
      </c>
      <c r="H50" s="25" t="s">
        <v>38</v>
      </c>
      <c r="I50" s="25" t="s">
        <v>38</v>
      </c>
      <c r="J50" s="25">
        <f t="shared" si="3"/>
        <v>77499</v>
      </c>
      <c r="K50" s="25">
        <v>1487401</v>
      </c>
      <c r="L50" s="25" t="e">
        <f>L51+#REF!</f>
        <v>#REF!</v>
      </c>
    </row>
    <row r="51" spans="1:12" ht="21.4" customHeight="1">
      <c r="A51" s="23" t="s">
        <v>179</v>
      </c>
      <c r="B51" s="24" t="s">
        <v>151</v>
      </c>
      <c r="C51" s="97" t="s">
        <v>309</v>
      </c>
      <c r="D51" s="98"/>
      <c r="E51" s="25">
        <f>E52</f>
        <v>1564900</v>
      </c>
      <c r="F51" s="25">
        <f>F52</f>
        <v>1564900</v>
      </c>
      <c r="G51" s="25">
        <f>G52</f>
        <v>77499</v>
      </c>
      <c r="H51" s="25" t="s">
        <v>38</v>
      </c>
      <c r="I51" s="25" t="s">
        <v>38</v>
      </c>
      <c r="J51" s="25">
        <f t="shared" si="3"/>
        <v>77499</v>
      </c>
      <c r="K51" s="25">
        <f>K52</f>
        <v>1487401</v>
      </c>
      <c r="L51" s="25">
        <f>L52</f>
        <v>1487401</v>
      </c>
    </row>
    <row r="52" spans="1:12" ht="36.950000000000003" customHeight="1">
      <c r="A52" s="26" t="s">
        <v>156</v>
      </c>
      <c r="B52" s="27" t="s">
        <v>151</v>
      </c>
      <c r="C52" s="60" t="s">
        <v>308</v>
      </c>
      <c r="D52" s="61"/>
      <c r="E52" s="28">
        <v>1564900</v>
      </c>
      <c r="F52" s="28">
        <v>1564900</v>
      </c>
      <c r="G52" s="28">
        <v>77499</v>
      </c>
      <c r="H52" s="28" t="s">
        <v>38</v>
      </c>
      <c r="I52" s="28" t="s">
        <v>38</v>
      </c>
      <c r="J52" s="28">
        <f t="shared" si="3"/>
        <v>77499</v>
      </c>
      <c r="K52" s="28">
        <f>E52-G52</f>
        <v>1487401</v>
      </c>
      <c r="L52" s="28">
        <f>F52-G52</f>
        <v>1487401</v>
      </c>
    </row>
    <row r="53" spans="1:12" ht="36.950000000000003" customHeight="1">
      <c r="A53" s="52" t="s">
        <v>315</v>
      </c>
      <c r="B53" s="27" t="s">
        <v>151</v>
      </c>
      <c r="C53" s="49" t="s">
        <v>318</v>
      </c>
      <c r="D53" s="50"/>
      <c r="E53" s="28">
        <v>18100</v>
      </c>
      <c r="F53" s="28">
        <v>18100</v>
      </c>
      <c r="G53" s="28">
        <v>13000</v>
      </c>
      <c r="H53" s="28"/>
      <c r="I53" s="28"/>
      <c r="J53" s="28">
        <v>13000</v>
      </c>
      <c r="K53" s="28">
        <v>5100</v>
      </c>
      <c r="L53" s="28"/>
    </row>
    <row r="54" spans="1:12" ht="36.950000000000003" customHeight="1">
      <c r="A54" s="52" t="s">
        <v>315</v>
      </c>
      <c r="B54" s="27" t="s">
        <v>151</v>
      </c>
      <c r="C54" s="49" t="s">
        <v>316</v>
      </c>
      <c r="D54" s="50"/>
      <c r="E54" s="28">
        <v>18100</v>
      </c>
      <c r="F54" s="28">
        <v>18100</v>
      </c>
      <c r="G54" s="28">
        <v>13000</v>
      </c>
      <c r="H54" s="28"/>
      <c r="I54" s="28"/>
      <c r="J54" s="28">
        <v>13000</v>
      </c>
      <c r="K54" s="28">
        <v>5100</v>
      </c>
      <c r="L54" s="28"/>
    </row>
    <row r="55" spans="1:12" ht="36.950000000000003" customHeight="1">
      <c r="A55" s="26" t="s">
        <v>156</v>
      </c>
      <c r="B55" s="27" t="s">
        <v>151</v>
      </c>
      <c r="C55" s="49" t="s">
        <v>317</v>
      </c>
      <c r="D55" s="50"/>
      <c r="E55" s="28">
        <v>18100</v>
      </c>
      <c r="F55" s="28">
        <v>18100</v>
      </c>
      <c r="G55" s="28">
        <v>13000</v>
      </c>
      <c r="H55" s="28"/>
      <c r="I55" s="28"/>
      <c r="J55" s="28">
        <v>13000</v>
      </c>
      <c r="K55" s="28">
        <v>5100</v>
      </c>
      <c r="L55" s="28"/>
    </row>
    <row r="56" spans="1:12" ht="21.4" customHeight="1">
      <c r="A56" s="23" t="s">
        <v>181</v>
      </c>
      <c r="B56" s="24" t="s">
        <v>151</v>
      </c>
      <c r="C56" s="97" t="s">
        <v>182</v>
      </c>
      <c r="D56" s="98"/>
      <c r="E56" s="25">
        <f>E60+E57</f>
        <v>577400</v>
      </c>
      <c r="F56" s="25">
        <f>F60+F57</f>
        <v>577400</v>
      </c>
      <c r="G56" s="25">
        <f>G60</f>
        <v>65965.02</v>
      </c>
      <c r="H56" s="25" t="s">
        <v>38</v>
      </c>
      <c r="I56" s="25" t="s">
        <v>38</v>
      </c>
      <c r="J56" s="25">
        <f t="shared" si="3"/>
        <v>65965.02</v>
      </c>
      <c r="K56" s="25">
        <f>K60</f>
        <v>472234.98</v>
      </c>
      <c r="L56" s="25">
        <f>L60</f>
        <v>472234.98</v>
      </c>
    </row>
    <row r="57" spans="1:12" ht="21.4" customHeight="1">
      <c r="A57" s="23" t="s">
        <v>183</v>
      </c>
      <c r="B57" s="24" t="s">
        <v>151</v>
      </c>
      <c r="C57" s="97" t="s">
        <v>327</v>
      </c>
      <c r="D57" s="98"/>
      <c r="E57" s="25">
        <v>39200</v>
      </c>
      <c r="F57" s="25">
        <v>39200</v>
      </c>
      <c r="G57" s="25"/>
      <c r="H57" s="25"/>
      <c r="I57" s="25"/>
      <c r="J57" s="25"/>
      <c r="K57" s="25">
        <v>39200</v>
      </c>
      <c r="L57" s="25"/>
    </row>
    <row r="58" spans="1:12" ht="21.4" customHeight="1">
      <c r="A58" s="23" t="s">
        <v>183</v>
      </c>
      <c r="B58" s="24" t="s">
        <v>151</v>
      </c>
      <c r="C58" s="58" t="s">
        <v>328</v>
      </c>
      <c r="D58" s="59"/>
      <c r="E58" s="25">
        <v>39200</v>
      </c>
      <c r="F58" s="25">
        <v>39200</v>
      </c>
      <c r="G58" s="25"/>
      <c r="H58" s="25"/>
      <c r="I58" s="25"/>
      <c r="J58" s="25"/>
      <c r="K58" s="25">
        <v>39200</v>
      </c>
      <c r="L58" s="25"/>
    </row>
    <row r="59" spans="1:12" ht="21.4" customHeight="1">
      <c r="A59" s="26" t="s">
        <v>156</v>
      </c>
      <c r="B59" s="24" t="s">
        <v>151</v>
      </c>
      <c r="C59" s="58" t="s">
        <v>329</v>
      </c>
      <c r="D59" s="59"/>
      <c r="E59" s="25">
        <v>39200</v>
      </c>
      <c r="F59" s="25">
        <v>39200</v>
      </c>
      <c r="G59" s="25"/>
      <c r="H59" s="25"/>
      <c r="I59" s="25"/>
      <c r="J59" s="25"/>
      <c r="K59" s="25">
        <v>39200</v>
      </c>
      <c r="L59" s="25"/>
    </row>
    <row r="60" spans="1:12" ht="21.4" customHeight="1">
      <c r="A60" s="23" t="s">
        <v>183</v>
      </c>
      <c r="B60" s="24" t="s">
        <v>151</v>
      </c>
      <c r="C60" s="97" t="s">
        <v>184</v>
      </c>
      <c r="D60" s="98"/>
      <c r="E60" s="25">
        <f>E61+E63+E65+E67+E69</f>
        <v>538200</v>
      </c>
      <c r="F60" s="25">
        <f>F61+F63+F65+F67+F69</f>
        <v>538200</v>
      </c>
      <c r="G60" s="25">
        <f>G61+G63+G67</f>
        <v>65965.02</v>
      </c>
      <c r="H60" s="25" t="s">
        <v>38</v>
      </c>
      <c r="I60" s="25" t="s">
        <v>38</v>
      </c>
      <c r="J60" s="25">
        <f t="shared" si="3"/>
        <v>65965.02</v>
      </c>
      <c r="K60" s="25">
        <f>E60-G60</f>
        <v>472234.98</v>
      </c>
      <c r="L60" s="25">
        <f>L61+L63+L65+L67</f>
        <v>472234.98</v>
      </c>
    </row>
    <row r="61" spans="1:12" ht="21.4" customHeight="1">
      <c r="A61" s="23" t="s">
        <v>183</v>
      </c>
      <c r="B61" s="24" t="s">
        <v>151</v>
      </c>
      <c r="C61" s="97" t="s">
        <v>185</v>
      </c>
      <c r="D61" s="98"/>
      <c r="E61" s="25">
        <v>104800</v>
      </c>
      <c r="F61" s="25">
        <v>104800</v>
      </c>
      <c r="G61" s="45">
        <f>G62</f>
        <v>38437.32</v>
      </c>
      <c r="H61" s="25" t="s">
        <v>38</v>
      </c>
      <c r="I61" s="25" t="s">
        <v>38</v>
      </c>
      <c r="J61" s="25">
        <f t="shared" si="3"/>
        <v>38437.32</v>
      </c>
      <c r="K61" s="25">
        <f>K62</f>
        <v>66362.679999999993</v>
      </c>
      <c r="L61" s="25">
        <f>L62</f>
        <v>66362.679999999993</v>
      </c>
    </row>
    <row r="62" spans="1:12" ht="36.950000000000003" customHeight="1">
      <c r="A62" s="26" t="s">
        <v>156</v>
      </c>
      <c r="B62" s="27" t="s">
        <v>151</v>
      </c>
      <c r="C62" s="60" t="s">
        <v>186</v>
      </c>
      <c r="D62" s="61"/>
      <c r="E62" s="28">
        <v>104800</v>
      </c>
      <c r="F62" s="28">
        <v>104800</v>
      </c>
      <c r="G62" s="45">
        <v>38437.32</v>
      </c>
      <c r="H62" s="28" t="s">
        <v>38</v>
      </c>
      <c r="I62" s="28" t="s">
        <v>38</v>
      </c>
      <c r="J62" s="28">
        <f t="shared" si="3"/>
        <v>38437.32</v>
      </c>
      <c r="K62" s="28">
        <f>E62-G62</f>
        <v>66362.679999999993</v>
      </c>
      <c r="L62" s="28">
        <f>F62-G62</f>
        <v>66362.679999999993</v>
      </c>
    </row>
    <row r="63" spans="1:12" ht="21.4" customHeight="1">
      <c r="A63" s="23" t="s">
        <v>183</v>
      </c>
      <c r="B63" s="24" t="s">
        <v>151</v>
      </c>
      <c r="C63" s="97" t="s">
        <v>187</v>
      </c>
      <c r="D63" s="98"/>
      <c r="E63" s="25">
        <v>30000</v>
      </c>
      <c r="F63" s="25">
        <v>30000</v>
      </c>
      <c r="G63" s="25">
        <f>G64</f>
        <v>14442.7</v>
      </c>
      <c r="H63" s="25" t="s">
        <v>38</v>
      </c>
      <c r="I63" s="25" t="s">
        <v>38</v>
      </c>
      <c r="J63" s="25">
        <f t="shared" si="3"/>
        <v>14442.7</v>
      </c>
      <c r="K63" s="25">
        <f>K64</f>
        <v>15557.3</v>
      </c>
      <c r="L63" s="25">
        <f>L64</f>
        <v>15557.3</v>
      </c>
    </row>
    <row r="64" spans="1:12" ht="36.950000000000003" customHeight="1">
      <c r="A64" s="26" t="s">
        <v>156</v>
      </c>
      <c r="B64" s="27" t="s">
        <v>151</v>
      </c>
      <c r="C64" s="60" t="s">
        <v>188</v>
      </c>
      <c r="D64" s="61"/>
      <c r="E64" s="28">
        <v>30000</v>
      </c>
      <c r="F64" s="28">
        <v>30000</v>
      </c>
      <c r="G64" s="28">
        <v>14442.7</v>
      </c>
      <c r="H64" s="28" t="s">
        <v>38</v>
      </c>
      <c r="I64" s="28" t="s">
        <v>38</v>
      </c>
      <c r="J64" s="28">
        <f t="shared" si="3"/>
        <v>14442.7</v>
      </c>
      <c r="K64" s="28">
        <f>E64-G64</f>
        <v>15557.3</v>
      </c>
      <c r="L64" s="28">
        <f>F64-G64</f>
        <v>15557.3</v>
      </c>
    </row>
    <row r="65" spans="1:12" ht="21.4" customHeight="1">
      <c r="A65" s="23" t="s">
        <v>183</v>
      </c>
      <c r="B65" s="24" t="s">
        <v>151</v>
      </c>
      <c r="C65" s="97" t="s">
        <v>292</v>
      </c>
      <c r="D65" s="98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60" t="s">
        <v>293</v>
      </c>
      <c r="D66" s="61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183</v>
      </c>
      <c r="B67" s="24" t="s">
        <v>151</v>
      </c>
      <c r="C67" s="97" t="s">
        <v>294</v>
      </c>
      <c r="D67" s="98"/>
      <c r="E67" s="25">
        <f>E68</f>
        <v>386400</v>
      </c>
      <c r="F67" s="25">
        <f>F68</f>
        <v>386400</v>
      </c>
      <c r="G67" s="25">
        <f>G68</f>
        <v>13085</v>
      </c>
      <c r="H67" s="25" t="s">
        <v>38</v>
      </c>
      <c r="I67" s="25" t="s">
        <v>38</v>
      </c>
      <c r="J67" s="25">
        <f t="shared" ref="J67:J68" si="7">IF(IF(G67="-",0,G67)+IF(H67="-",0,H67)+IF(I67="-",0,I67)=0,"-",IF(G67="-",0,G67)+IF(H67="-",0,H67)+IF(I67="-",0,I67))</f>
        <v>13085</v>
      </c>
      <c r="K67" s="25">
        <f>K68</f>
        <v>373315</v>
      </c>
      <c r="L67" s="25">
        <f>L68</f>
        <v>373315</v>
      </c>
    </row>
    <row r="68" spans="1:12" ht="36.950000000000003" customHeight="1">
      <c r="A68" s="26" t="s">
        <v>156</v>
      </c>
      <c r="B68" s="27" t="s">
        <v>151</v>
      </c>
      <c r="C68" s="60" t="s">
        <v>295</v>
      </c>
      <c r="D68" s="61"/>
      <c r="E68" s="28">
        <v>386400</v>
      </c>
      <c r="F68" s="28">
        <v>386400</v>
      </c>
      <c r="G68" s="28">
        <v>13085</v>
      </c>
      <c r="H68" s="28" t="s">
        <v>38</v>
      </c>
      <c r="I68" s="28" t="s">
        <v>38</v>
      </c>
      <c r="J68" s="28">
        <f t="shared" si="7"/>
        <v>13085</v>
      </c>
      <c r="K68" s="28">
        <f>E68-G68</f>
        <v>373315</v>
      </c>
      <c r="L68" s="28">
        <f>F68-G68</f>
        <v>373315</v>
      </c>
    </row>
    <row r="69" spans="1:12" ht="36.950000000000003" customHeight="1">
      <c r="A69" s="26" t="s">
        <v>156</v>
      </c>
      <c r="B69" s="27" t="s">
        <v>151</v>
      </c>
      <c r="C69" s="51" t="s">
        <v>314</v>
      </c>
      <c r="D69" s="50"/>
      <c r="E69" s="40">
        <v>0</v>
      </c>
      <c r="F69" s="40">
        <v>0</v>
      </c>
      <c r="G69" s="28"/>
      <c r="H69" s="28"/>
      <c r="I69" s="28"/>
      <c r="J69" s="28"/>
      <c r="K69" s="28">
        <v>2561400</v>
      </c>
      <c r="L69" s="28"/>
    </row>
    <row r="70" spans="1:12" ht="36.950000000000003" customHeight="1">
      <c r="A70" s="26" t="s">
        <v>156</v>
      </c>
      <c r="B70" s="27" t="s">
        <v>151</v>
      </c>
      <c r="C70" s="49" t="s">
        <v>313</v>
      </c>
      <c r="D70" s="50"/>
      <c r="E70" s="28">
        <v>0</v>
      </c>
      <c r="F70" s="28">
        <v>0</v>
      </c>
      <c r="G70" s="28"/>
      <c r="H70" s="28"/>
      <c r="I70" s="28"/>
      <c r="J70" s="28"/>
      <c r="K70" s="28">
        <v>2561400</v>
      </c>
      <c r="L70" s="28"/>
    </row>
    <row r="71" spans="1:12" ht="21.4" customHeight="1">
      <c r="A71" s="23" t="s">
        <v>189</v>
      </c>
      <c r="B71" s="24" t="s">
        <v>151</v>
      </c>
      <c r="C71" s="97" t="s">
        <v>190</v>
      </c>
      <c r="D71" s="98"/>
      <c r="E71" s="25">
        <f t="shared" ref="E71:G73" si="8">E72</f>
        <v>30000</v>
      </c>
      <c r="F71" s="25">
        <f t="shared" si="8"/>
        <v>30000</v>
      </c>
      <c r="G71" s="25">
        <f t="shared" si="8"/>
        <v>0</v>
      </c>
      <c r="H71" s="25" t="s">
        <v>38</v>
      </c>
      <c r="I71" s="25" t="s">
        <v>38</v>
      </c>
      <c r="J71" s="25" t="str">
        <f t="shared" si="3"/>
        <v>-</v>
      </c>
      <c r="K71" s="25">
        <f>E71-G71</f>
        <v>30000</v>
      </c>
      <c r="L71" s="25">
        <f>L72</f>
        <v>30000</v>
      </c>
    </row>
    <row r="72" spans="1:12" ht="36.950000000000003" customHeight="1">
      <c r="A72" s="23" t="s">
        <v>191</v>
      </c>
      <c r="B72" s="24" t="s">
        <v>151</v>
      </c>
      <c r="C72" s="97" t="s">
        <v>192</v>
      </c>
      <c r="D72" s="98"/>
      <c r="E72" s="25">
        <f t="shared" si="8"/>
        <v>30000</v>
      </c>
      <c r="F72" s="25">
        <f t="shared" si="8"/>
        <v>30000</v>
      </c>
      <c r="G72" s="25">
        <f t="shared" si="8"/>
        <v>0</v>
      </c>
      <c r="H72" s="25" t="s">
        <v>38</v>
      </c>
      <c r="I72" s="25" t="s">
        <v>38</v>
      </c>
      <c r="J72" s="25" t="str">
        <f t="shared" si="3"/>
        <v>-</v>
      </c>
      <c r="K72" s="25">
        <f>K73</f>
        <v>30000</v>
      </c>
      <c r="L72" s="25">
        <f>L73</f>
        <v>30000</v>
      </c>
    </row>
    <row r="73" spans="1:12" ht="36.950000000000003" customHeight="1">
      <c r="A73" s="23" t="s">
        <v>191</v>
      </c>
      <c r="B73" s="24" t="s">
        <v>151</v>
      </c>
      <c r="C73" s="97" t="s">
        <v>297</v>
      </c>
      <c r="D73" s="98"/>
      <c r="E73" s="25">
        <f t="shared" si="8"/>
        <v>30000</v>
      </c>
      <c r="F73" s="25">
        <f t="shared" si="8"/>
        <v>30000</v>
      </c>
      <c r="G73" s="25">
        <f t="shared" si="8"/>
        <v>0</v>
      </c>
      <c r="H73" s="25" t="s">
        <v>38</v>
      </c>
      <c r="I73" s="25" t="s">
        <v>38</v>
      </c>
      <c r="J73" s="25" t="str">
        <f t="shared" si="3"/>
        <v>-</v>
      </c>
      <c r="K73" s="25">
        <f>K74</f>
        <v>30000</v>
      </c>
      <c r="L73" s="25">
        <f>L74</f>
        <v>30000</v>
      </c>
    </row>
    <row r="74" spans="1:12" ht="36.950000000000003" customHeight="1">
      <c r="A74" s="26" t="s">
        <v>156</v>
      </c>
      <c r="B74" s="27" t="s">
        <v>151</v>
      </c>
      <c r="C74" s="60" t="s">
        <v>296</v>
      </c>
      <c r="D74" s="61"/>
      <c r="E74" s="28">
        <v>30000</v>
      </c>
      <c r="F74" s="28">
        <v>30000</v>
      </c>
      <c r="G74" s="28">
        <v>0</v>
      </c>
      <c r="H74" s="28" t="s">
        <v>38</v>
      </c>
      <c r="I74" s="28" t="s">
        <v>38</v>
      </c>
      <c r="J74" s="28" t="str">
        <f t="shared" si="3"/>
        <v>-</v>
      </c>
      <c r="K74" s="28">
        <f>E74-G74</f>
        <v>30000</v>
      </c>
      <c r="L74" s="28">
        <f>F74-G74</f>
        <v>30000</v>
      </c>
    </row>
    <row r="75" spans="1:12" ht="21.4" customHeight="1">
      <c r="A75" s="23" t="s">
        <v>193</v>
      </c>
      <c r="B75" s="24" t="s">
        <v>151</v>
      </c>
      <c r="C75" s="97" t="s">
        <v>194</v>
      </c>
      <c r="D75" s="98"/>
      <c r="E75" s="25">
        <f>E76+E83</f>
        <v>4080000</v>
      </c>
      <c r="F75" s="25">
        <f>F76+F83</f>
        <v>4080000</v>
      </c>
      <c r="G75" s="25">
        <f>G76+G83</f>
        <v>1457455.88</v>
      </c>
      <c r="H75" s="25" t="s">
        <v>38</v>
      </c>
      <c r="I75" s="25" t="s">
        <v>38</v>
      </c>
      <c r="J75" s="25">
        <f>G75</f>
        <v>1457455.88</v>
      </c>
      <c r="K75" s="25">
        <f>E75-G75</f>
        <v>2622544.12</v>
      </c>
      <c r="L75" s="25">
        <f>F75-G75</f>
        <v>2622544.12</v>
      </c>
    </row>
    <row r="76" spans="1:12" ht="21.4" customHeight="1">
      <c r="A76" s="23" t="s">
        <v>195</v>
      </c>
      <c r="B76" s="24" t="s">
        <v>151</v>
      </c>
      <c r="C76" s="97" t="s">
        <v>196</v>
      </c>
      <c r="D76" s="98"/>
      <c r="E76" s="25">
        <f>E77+E79+E81</f>
        <v>4050000</v>
      </c>
      <c r="F76" s="25">
        <f>F77+F79+F81</f>
        <v>4050000</v>
      </c>
      <c r="G76" s="25">
        <f>G77+G81</f>
        <v>1457455.88</v>
      </c>
      <c r="H76" s="25" t="s">
        <v>38</v>
      </c>
      <c r="I76" s="25" t="s">
        <v>38</v>
      </c>
      <c r="J76" s="25">
        <f>J77+J81</f>
        <v>1457455.88</v>
      </c>
      <c r="K76" s="25">
        <f>E76-G76</f>
        <v>2592544.12</v>
      </c>
      <c r="L76" s="25">
        <f>F76-G76</f>
        <v>2592544.12</v>
      </c>
    </row>
    <row r="77" spans="1:12" ht="21.4" customHeight="1">
      <c r="A77" s="23" t="s">
        <v>195</v>
      </c>
      <c r="B77" s="24" t="s">
        <v>151</v>
      </c>
      <c r="C77" s="97" t="s">
        <v>197</v>
      </c>
      <c r="D77" s="98"/>
      <c r="E77" s="25">
        <f>E78</f>
        <v>3272000</v>
      </c>
      <c r="F77" s="25">
        <f>F78</f>
        <v>3272000</v>
      </c>
      <c r="G77" s="25">
        <f>G78</f>
        <v>1456118.25</v>
      </c>
      <c r="H77" s="25" t="s">
        <v>38</v>
      </c>
      <c r="I77" s="25" t="s">
        <v>38</v>
      </c>
      <c r="J77" s="25">
        <f t="shared" ref="J77:J90" si="9">IF(IF(G77="-",0,G77)+IF(H77="-",0,H77)+IF(I77="-",0,I77)=0,"-",IF(G77="-",0,G77)+IF(H77="-",0,H77)+IF(I77="-",0,I77))</f>
        <v>1456118.25</v>
      </c>
      <c r="K77" s="25">
        <f>K78</f>
        <v>1815881.75</v>
      </c>
      <c r="L77" s="25">
        <f>L78</f>
        <v>1815881.75</v>
      </c>
    </row>
    <row r="78" spans="1:12" ht="61.5" customHeight="1">
      <c r="A78" s="26" t="s">
        <v>198</v>
      </c>
      <c r="B78" s="27" t="s">
        <v>151</v>
      </c>
      <c r="C78" s="60" t="s">
        <v>199</v>
      </c>
      <c r="D78" s="61"/>
      <c r="E78" s="28">
        <v>3272000</v>
      </c>
      <c r="F78" s="28">
        <v>3272000</v>
      </c>
      <c r="G78" s="28">
        <v>1456118.25</v>
      </c>
      <c r="H78" s="28" t="s">
        <v>38</v>
      </c>
      <c r="I78" s="28" t="s">
        <v>38</v>
      </c>
      <c r="J78" s="28">
        <f t="shared" si="9"/>
        <v>1456118.25</v>
      </c>
      <c r="K78" s="28">
        <f>E78-G78</f>
        <v>1815881.75</v>
      </c>
      <c r="L78" s="28">
        <f>F78-G78</f>
        <v>1815881.75</v>
      </c>
    </row>
    <row r="79" spans="1:12" ht="61.5" customHeight="1">
      <c r="A79" s="26" t="s">
        <v>156</v>
      </c>
      <c r="B79" s="27" t="s">
        <v>151</v>
      </c>
      <c r="C79" s="55" t="s">
        <v>323</v>
      </c>
      <c r="D79" s="50"/>
      <c r="E79" s="28">
        <v>776000</v>
      </c>
      <c r="F79" s="28">
        <v>776000</v>
      </c>
      <c r="G79" s="28"/>
      <c r="H79" s="28"/>
      <c r="I79" s="28"/>
      <c r="J79" s="28"/>
      <c r="K79" s="28">
        <v>776000</v>
      </c>
      <c r="L79" s="28"/>
    </row>
    <row r="80" spans="1:12" ht="61.5" customHeight="1">
      <c r="A80" s="26" t="s">
        <v>156</v>
      </c>
      <c r="B80" s="27" t="s">
        <v>151</v>
      </c>
      <c r="C80" s="56" t="s">
        <v>324</v>
      </c>
      <c r="D80" s="50"/>
      <c r="E80" s="28">
        <v>776000</v>
      </c>
      <c r="F80" s="28">
        <v>776000</v>
      </c>
      <c r="G80" s="28"/>
      <c r="H80" s="28"/>
      <c r="I80" s="28"/>
      <c r="J80" s="28"/>
      <c r="K80" s="28">
        <v>776000</v>
      </c>
      <c r="L80" s="28"/>
    </row>
    <row r="81" spans="1:12" ht="61.5" customHeight="1">
      <c r="A81" s="26" t="s">
        <v>156</v>
      </c>
      <c r="B81" s="27" t="s">
        <v>151</v>
      </c>
      <c r="C81" s="56" t="s">
        <v>325</v>
      </c>
      <c r="D81" s="57"/>
      <c r="E81" s="28">
        <v>2000</v>
      </c>
      <c r="F81" s="28">
        <v>2000</v>
      </c>
      <c r="G81" s="28">
        <v>1337.63</v>
      </c>
      <c r="H81" s="28"/>
      <c r="I81" s="28"/>
      <c r="J81" s="28">
        <v>1337.63</v>
      </c>
      <c r="K81" s="28">
        <v>662.37</v>
      </c>
      <c r="L81" s="28"/>
    </row>
    <row r="82" spans="1:12" ht="61.5" customHeight="1">
      <c r="A82" s="26" t="s">
        <v>156</v>
      </c>
      <c r="B82" s="27" t="s">
        <v>151</v>
      </c>
      <c r="C82" s="56" t="s">
        <v>326</v>
      </c>
      <c r="D82" s="57"/>
      <c r="E82" s="28">
        <v>2000</v>
      </c>
      <c r="F82" s="28">
        <v>2000</v>
      </c>
      <c r="G82" s="28">
        <v>1337.63</v>
      </c>
      <c r="H82" s="28"/>
      <c r="I82" s="28"/>
      <c r="J82" s="28">
        <v>1337.63</v>
      </c>
      <c r="K82" s="28">
        <v>662.37</v>
      </c>
      <c r="L82" s="28"/>
    </row>
    <row r="83" spans="1:12" ht="24.75" customHeight="1">
      <c r="A83" s="23" t="s">
        <v>200</v>
      </c>
      <c r="B83" s="24" t="s">
        <v>151</v>
      </c>
      <c r="C83" s="97" t="s">
        <v>201</v>
      </c>
      <c r="D83" s="98"/>
      <c r="E83" s="25">
        <f t="shared" ref="E83:G84" si="10">E84</f>
        <v>30000</v>
      </c>
      <c r="F83" s="25">
        <f t="shared" si="10"/>
        <v>30000</v>
      </c>
      <c r="G83" s="25">
        <f t="shared" si="10"/>
        <v>0</v>
      </c>
      <c r="H83" s="25" t="s">
        <v>38</v>
      </c>
      <c r="I83" s="25" t="s">
        <v>38</v>
      </c>
      <c r="J83" s="25" t="str">
        <f t="shared" si="9"/>
        <v>-</v>
      </c>
      <c r="K83" s="25">
        <f>K84</f>
        <v>30000</v>
      </c>
      <c r="L83" s="25">
        <f>L84</f>
        <v>30000</v>
      </c>
    </row>
    <row r="84" spans="1:12" ht="24.6" customHeight="1">
      <c r="A84" s="23" t="s">
        <v>200</v>
      </c>
      <c r="B84" s="24" t="s">
        <v>151</v>
      </c>
      <c r="C84" s="97" t="s">
        <v>299</v>
      </c>
      <c r="D84" s="98"/>
      <c r="E84" s="25">
        <f t="shared" si="10"/>
        <v>30000</v>
      </c>
      <c r="F84" s="25">
        <f t="shared" si="10"/>
        <v>30000</v>
      </c>
      <c r="G84" s="25">
        <f t="shared" si="10"/>
        <v>0</v>
      </c>
      <c r="H84" s="25" t="s">
        <v>38</v>
      </c>
      <c r="I84" s="25" t="s">
        <v>38</v>
      </c>
      <c r="J84" s="25" t="str">
        <f t="shared" si="9"/>
        <v>-</v>
      </c>
      <c r="K84" s="25">
        <f>K85</f>
        <v>30000</v>
      </c>
      <c r="L84" s="25">
        <f>L85</f>
        <v>30000</v>
      </c>
    </row>
    <row r="85" spans="1:12" ht="36.950000000000003" customHeight="1">
      <c r="A85" s="26" t="s">
        <v>156</v>
      </c>
      <c r="B85" s="27" t="s">
        <v>151</v>
      </c>
      <c r="C85" s="60" t="s">
        <v>298</v>
      </c>
      <c r="D85" s="61"/>
      <c r="E85" s="28">
        <v>30000</v>
      </c>
      <c r="F85" s="28">
        <v>30000</v>
      </c>
      <c r="G85" s="28">
        <v>0</v>
      </c>
      <c r="H85" s="28" t="s">
        <v>38</v>
      </c>
      <c r="I85" s="28" t="s">
        <v>38</v>
      </c>
      <c r="J85" s="28" t="str">
        <f t="shared" si="9"/>
        <v>-</v>
      </c>
      <c r="K85" s="28">
        <f>E85-G85</f>
        <v>30000</v>
      </c>
      <c r="L85" s="28">
        <f>F85-G85</f>
        <v>30000</v>
      </c>
    </row>
    <row r="86" spans="1:12" ht="21.4" customHeight="1">
      <c r="A86" s="23" t="s">
        <v>202</v>
      </c>
      <c r="B86" s="24" t="s">
        <v>151</v>
      </c>
      <c r="C86" s="97" t="s">
        <v>203</v>
      </c>
      <c r="D86" s="98"/>
      <c r="E86" s="28">
        <v>270000</v>
      </c>
      <c r="F86" s="28">
        <v>270000</v>
      </c>
      <c r="G86" s="40">
        <v>103627.4</v>
      </c>
      <c r="H86" s="25" t="s">
        <v>38</v>
      </c>
      <c r="I86" s="25" t="s">
        <v>38</v>
      </c>
      <c r="J86" s="25">
        <f t="shared" si="9"/>
        <v>103627.4</v>
      </c>
      <c r="K86" s="40">
        <f>E86-G86</f>
        <v>166372.6</v>
      </c>
      <c r="L86" s="40">
        <f>L87</f>
        <v>166372.6</v>
      </c>
    </row>
    <row r="87" spans="1:12" ht="21.4" customHeight="1">
      <c r="A87" s="23" t="s">
        <v>204</v>
      </c>
      <c r="B87" s="24" t="s">
        <v>151</v>
      </c>
      <c r="C87" s="97" t="s">
        <v>205</v>
      </c>
      <c r="D87" s="98"/>
      <c r="E87" s="28">
        <v>270000</v>
      </c>
      <c r="F87" s="28">
        <v>270000</v>
      </c>
      <c r="G87" s="40">
        <v>103627.4</v>
      </c>
      <c r="H87" s="25" t="s">
        <v>38</v>
      </c>
      <c r="I87" s="25" t="s">
        <v>38</v>
      </c>
      <c r="J87" s="25">
        <f t="shared" si="9"/>
        <v>103627.4</v>
      </c>
      <c r="K87" s="40">
        <f>E87-G87</f>
        <v>166372.6</v>
      </c>
      <c r="L87" s="40">
        <f>L88</f>
        <v>166372.6</v>
      </c>
    </row>
    <row r="88" spans="1:12" ht="21.4" customHeight="1">
      <c r="A88" s="23" t="s">
        <v>204</v>
      </c>
      <c r="B88" s="24" t="s">
        <v>151</v>
      </c>
      <c r="C88" s="97" t="s">
        <v>206</v>
      </c>
      <c r="D88" s="98"/>
      <c r="E88" s="28">
        <v>270000</v>
      </c>
      <c r="F88" s="28">
        <v>270000</v>
      </c>
      <c r="G88" s="40">
        <v>103627.4</v>
      </c>
      <c r="H88" s="25" t="s">
        <v>38</v>
      </c>
      <c r="I88" s="25" t="s">
        <v>38</v>
      </c>
      <c r="J88" s="25">
        <f t="shared" si="9"/>
        <v>103627.4</v>
      </c>
      <c r="K88" s="40">
        <f>E88-G88</f>
        <v>166372.6</v>
      </c>
      <c r="L88" s="40">
        <f>K88</f>
        <v>166372.6</v>
      </c>
    </row>
    <row r="89" spans="1:12" ht="32.25" customHeight="1">
      <c r="A89" s="26" t="s">
        <v>207</v>
      </c>
      <c r="B89" s="24" t="s">
        <v>151</v>
      </c>
      <c r="C89" s="60" t="s">
        <v>208</v>
      </c>
      <c r="D89" s="61"/>
      <c r="E89" s="28">
        <v>270000</v>
      </c>
      <c r="F89" s="28">
        <v>270000</v>
      </c>
      <c r="G89" s="40">
        <v>103627.4</v>
      </c>
      <c r="H89" s="25"/>
      <c r="I89" s="25"/>
      <c r="J89" s="40">
        <v>103627.4</v>
      </c>
      <c r="K89" s="40">
        <f>E89-G89</f>
        <v>166372.6</v>
      </c>
      <c r="L89" s="40">
        <f>F89-G89</f>
        <v>166372.6</v>
      </c>
    </row>
    <row r="90" spans="1:12" ht="24.6" customHeight="1">
      <c r="A90" s="23" t="s">
        <v>209</v>
      </c>
      <c r="B90" s="24" t="s">
        <v>210</v>
      </c>
      <c r="C90" s="97" t="s">
        <v>39</v>
      </c>
      <c r="D90" s="98"/>
      <c r="E90" s="25" t="s">
        <v>39</v>
      </c>
      <c r="F90" s="25" t="s">
        <v>39</v>
      </c>
      <c r="G90" s="25">
        <v>942098.44</v>
      </c>
      <c r="H90" s="25" t="s">
        <v>38</v>
      </c>
      <c r="I90" s="25" t="s">
        <v>38</v>
      </c>
      <c r="J90" s="25">
        <f t="shared" si="9"/>
        <v>942098.44</v>
      </c>
      <c r="K90" s="25" t="s">
        <v>39</v>
      </c>
      <c r="L90" s="25" t="s">
        <v>39</v>
      </c>
    </row>
  </sheetData>
  <mergeCells count="81">
    <mergeCell ref="C83:D83"/>
    <mergeCell ref="C75:D75"/>
    <mergeCell ref="C76:D76"/>
    <mergeCell ref="C77:D77"/>
    <mergeCell ref="C90:D90"/>
    <mergeCell ref="C84:D84"/>
    <mergeCell ref="C85:D85"/>
    <mergeCell ref="C86:D86"/>
    <mergeCell ref="C87:D87"/>
    <mergeCell ref="C88:D88"/>
    <mergeCell ref="C78:D78"/>
    <mergeCell ref="C89:D89"/>
    <mergeCell ref="C50:D50"/>
    <mergeCell ref="C57:D57"/>
    <mergeCell ref="C74:D74"/>
    <mergeCell ref="C61:D61"/>
    <mergeCell ref="C62:D62"/>
    <mergeCell ref="C63:D63"/>
    <mergeCell ref="C64:D64"/>
    <mergeCell ref="C67:D67"/>
    <mergeCell ref="C68:D68"/>
    <mergeCell ref="C65:D65"/>
    <mergeCell ref="C66:D66"/>
    <mergeCell ref="C71:D71"/>
    <mergeCell ref="C72:D72"/>
    <mergeCell ref="C73:D73"/>
    <mergeCell ref="C56:D56"/>
    <mergeCell ref="C37:D37"/>
    <mergeCell ref="C38:D38"/>
    <mergeCell ref="C60:D60"/>
    <mergeCell ref="C52:D52"/>
    <mergeCell ref="C51:D51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K6:K11"/>
    <mergeCell ref="L6:L11"/>
    <mergeCell ref="F4:F11"/>
    <mergeCell ref="I6:I11"/>
    <mergeCell ref="K4:L5"/>
    <mergeCell ref="G6:G11"/>
    <mergeCell ref="H6:H11"/>
    <mergeCell ref="A4:A11"/>
    <mergeCell ref="B4:B11"/>
    <mergeCell ref="G4:J5"/>
    <mergeCell ref="J6:J11"/>
    <mergeCell ref="C4:D11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C25:D25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4" workbookViewId="0">
      <selection activeCell="F23" sqref="F23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3.15" customHeight="1">
      <c r="A2" s="62" t="s">
        <v>212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4" t="s">
        <v>20</v>
      </c>
      <c r="B4" s="67" t="s">
        <v>21</v>
      </c>
      <c r="C4" s="77" t="s">
        <v>213</v>
      </c>
      <c r="D4" s="76" t="s">
        <v>23</v>
      </c>
      <c r="E4" s="117" t="s">
        <v>24</v>
      </c>
      <c r="F4" s="118"/>
      <c r="G4" s="118"/>
      <c r="H4" s="119"/>
      <c r="I4" s="84" t="s">
        <v>25</v>
      </c>
    </row>
    <row r="5" spans="1:9" ht="12.75" customHeight="1">
      <c r="A5" s="65"/>
      <c r="B5" s="68"/>
      <c r="C5" s="79"/>
      <c r="D5" s="74"/>
      <c r="E5" s="73" t="s">
        <v>26</v>
      </c>
      <c r="F5" s="73" t="s">
        <v>27</v>
      </c>
      <c r="G5" s="73" t="s">
        <v>28</v>
      </c>
      <c r="H5" s="87" t="s">
        <v>29</v>
      </c>
      <c r="I5" s="85"/>
    </row>
    <row r="6" spans="1:9" ht="12.75" customHeight="1">
      <c r="A6" s="65"/>
      <c r="B6" s="68"/>
      <c r="C6" s="79"/>
      <c r="D6" s="74"/>
      <c r="E6" s="74"/>
      <c r="F6" s="90"/>
      <c r="G6" s="90"/>
      <c r="H6" s="88"/>
      <c r="I6" s="85"/>
    </row>
    <row r="7" spans="1:9" ht="12.75" customHeight="1">
      <c r="A7" s="65"/>
      <c r="B7" s="68"/>
      <c r="C7" s="79"/>
      <c r="D7" s="74"/>
      <c r="E7" s="74"/>
      <c r="F7" s="90"/>
      <c r="G7" s="90"/>
      <c r="H7" s="88"/>
      <c r="I7" s="85"/>
    </row>
    <row r="8" spans="1:9" ht="12.75" customHeight="1">
      <c r="A8" s="65"/>
      <c r="B8" s="68"/>
      <c r="C8" s="79"/>
      <c r="D8" s="74"/>
      <c r="E8" s="74"/>
      <c r="F8" s="90"/>
      <c r="G8" s="90"/>
      <c r="H8" s="88"/>
      <c r="I8" s="85"/>
    </row>
    <row r="9" spans="1:9" ht="12.75" customHeight="1">
      <c r="A9" s="65"/>
      <c r="B9" s="68"/>
      <c r="C9" s="79"/>
      <c r="D9" s="74"/>
      <c r="E9" s="74"/>
      <c r="F9" s="90"/>
      <c r="G9" s="90"/>
      <c r="H9" s="88"/>
      <c r="I9" s="85"/>
    </row>
    <row r="10" spans="1:9" ht="12.75" customHeight="1">
      <c r="A10" s="66"/>
      <c r="B10" s="69"/>
      <c r="C10" s="81"/>
      <c r="D10" s="75"/>
      <c r="E10" s="75"/>
      <c r="F10" s="91"/>
      <c r="G10" s="91"/>
      <c r="H10" s="89"/>
      <c r="I10" s="8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952100</v>
      </c>
      <c r="E12" s="25">
        <f>E21</f>
        <v>-942098.44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-942098.44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331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332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-942098.44</v>
      </c>
      <c r="F21" s="25" t="s">
        <v>38</v>
      </c>
      <c r="G21" s="25" t="s">
        <v>38</v>
      </c>
      <c r="H21" s="25">
        <f t="shared" si="0"/>
        <v>-942098.44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-942098.44</v>
      </c>
      <c r="F22" s="28" t="s">
        <v>38</v>
      </c>
      <c r="G22" s="28" t="s">
        <v>39</v>
      </c>
      <c r="H22" s="28">
        <f t="shared" si="0"/>
        <v>-942098.44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-4045112.78</v>
      </c>
      <c r="F23" s="28" t="s">
        <v>39</v>
      </c>
      <c r="G23" s="28" t="s">
        <v>39</v>
      </c>
      <c r="H23" s="28">
        <f t="shared" si="0"/>
        <v>-4045112.78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3103014.34</v>
      </c>
      <c r="F24" s="28" t="s">
        <v>38</v>
      </c>
      <c r="G24" s="28" t="s">
        <v>39</v>
      </c>
      <c r="H24" s="28">
        <f t="shared" si="0"/>
        <v>3103014.34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3" t="s">
        <v>300</v>
      </c>
      <c r="E29" s="114"/>
      <c r="F29" s="114"/>
      <c r="G29" s="114"/>
      <c r="H29" s="114"/>
    </row>
    <row r="30" spans="1:9" ht="27" customHeight="1">
      <c r="A30" s="9" t="s">
        <v>301</v>
      </c>
      <c r="B30" s="8"/>
      <c r="C30" s="9"/>
      <c r="D30" s="63"/>
      <c r="E30" s="63"/>
      <c r="F30" s="63"/>
      <c r="G30" s="63"/>
      <c r="H30" s="63"/>
      <c r="I30" s="63"/>
    </row>
    <row r="31" spans="1:9" ht="75.75" customHeight="1">
      <c r="A31" s="9" t="s">
        <v>337</v>
      </c>
      <c r="D31" s="1"/>
      <c r="E31" s="1"/>
      <c r="F31" s="1"/>
      <c r="G31" s="32"/>
      <c r="H31" s="63"/>
      <c r="I31" s="63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2020-06-03T12:00:14Z</cp:lastPrinted>
  <dcterms:created xsi:type="dcterms:W3CDTF">2019-06-03T07:06:20Z</dcterms:created>
  <dcterms:modified xsi:type="dcterms:W3CDTF">2020-06-03T12:08:20Z</dcterms:modified>
</cp:coreProperties>
</file>